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USSLAND\2021\STATISTIKKGRUPPE\"/>
    </mc:Choice>
  </mc:AlternateContent>
  <bookViews>
    <workbookView xWindow="0" yWindow="0" windowWidth="20496" windowHeight="7752"/>
  </bookViews>
  <sheets>
    <sheet name="Tab I" sheetId="1" r:id="rId1"/>
    <sheet name="Tab II" sheetId="2" r:id="rId2"/>
    <sheet name="Tab III" sheetId="3" r:id="rId3"/>
    <sheet name="Tab IV" sheetId="22" r:id="rId4"/>
    <sheet name="Tab V" sheetId="23" r:id="rId5"/>
    <sheet name="Tab VI" sheetId="25" r:id="rId6"/>
  </sheets>
  <externalReferences>
    <externalReference r:id="rId7"/>
  </externalReferences>
  <calcPr calcId="162913"/>
</workbook>
</file>

<file path=xl/calcChain.xml><?xml version="1.0" encoding="utf-8"?>
<calcChain xmlns="http://schemas.openxmlformats.org/spreadsheetml/2006/main">
  <c r="F82" i="25" l="1"/>
  <c r="D85" i="25" l="1"/>
  <c r="D79" i="25"/>
  <c r="D73" i="25"/>
  <c r="D91" i="25"/>
  <c r="E20" i="3" l="1"/>
  <c r="E22" i="3" l="1"/>
  <c r="C24" i="22" l="1"/>
  <c r="C23" i="22"/>
  <c r="B10" i="25" l="1"/>
  <c r="B9" i="25"/>
  <c r="B8" i="25"/>
  <c r="F91" i="25"/>
  <c r="F88" i="25"/>
  <c r="D88" i="25"/>
  <c r="F85" i="25"/>
  <c r="D82" i="25"/>
  <c r="F79" i="25"/>
  <c r="F76" i="25"/>
  <c r="D76" i="25"/>
  <c r="F73" i="25"/>
  <c r="F70" i="25"/>
  <c r="D70" i="25"/>
  <c r="F67" i="25"/>
  <c r="D67" i="25"/>
  <c r="F64" i="25"/>
  <c r="D64" i="25"/>
  <c r="F61" i="25"/>
  <c r="D61" i="25"/>
  <c r="F58" i="25"/>
  <c r="D58" i="25"/>
  <c r="F55" i="25"/>
  <c r="D55" i="25"/>
  <c r="F52" i="25"/>
  <c r="D52" i="25"/>
  <c r="F49" i="25"/>
  <c r="D49" i="25"/>
  <c r="F46" i="25"/>
  <c r="D46" i="25"/>
  <c r="F43" i="25"/>
  <c r="D43" i="25"/>
  <c r="F40" i="25"/>
  <c r="D40" i="25"/>
  <c r="F37" i="25"/>
  <c r="D37" i="25"/>
  <c r="F34" i="25"/>
  <c r="D34" i="25"/>
  <c r="F31" i="25"/>
  <c r="D31" i="25"/>
  <c r="F28" i="25"/>
  <c r="D28" i="25"/>
  <c r="D25" i="25"/>
  <c r="F23" i="25"/>
  <c r="F25" i="25" s="1"/>
  <c r="F22" i="25"/>
  <c r="D22" i="25"/>
  <c r="F19" i="25"/>
  <c r="D19" i="25"/>
  <c r="F17" i="25"/>
  <c r="D17" i="25"/>
  <c r="F15" i="25"/>
  <c r="D15" i="25"/>
  <c r="F13" i="25"/>
  <c r="D13" i="25"/>
  <c r="B7" i="25"/>
  <c r="E25" i="23" l="1"/>
  <c r="E23" i="23"/>
  <c r="E28" i="23"/>
  <c r="F38" i="23"/>
  <c r="E38" i="22" l="1"/>
  <c r="I27" i="1" l="1"/>
  <c r="H27" i="1"/>
  <c r="E29" i="23" l="1"/>
  <c r="D32" i="23"/>
  <c r="C32" i="23"/>
  <c r="D26" i="23"/>
  <c r="E22" i="23"/>
  <c r="F32" i="23"/>
  <c r="F26" i="23"/>
  <c r="C38" i="23" l="1"/>
  <c r="E36" i="23"/>
  <c r="E38" i="23" s="1"/>
  <c r="E30" i="23"/>
  <c r="E32" i="23" s="1"/>
  <c r="E26" i="23"/>
  <c r="C26" i="23"/>
  <c r="E24" i="22" l="1"/>
  <c r="E26" i="22"/>
  <c r="E27" i="22"/>
  <c r="E28" i="22"/>
  <c r="E29" i="22"/>
  <c r="E30" i="22"/>
  <c r="E31" i="22"/>
  <c r="E33" i="22"/>
  <c r="E34" i="22"/>
  <c r="E23" i="22"/>
  <c r="E32" i="22"/>
  <c r="I25" i="1" l="1"/>
  <c r="H25" i="1"/>
  <c r="B26" i="3" s="1"/>
  <c r="F26" i="3" s="1"/>
  <c r="B28" i="3"/>
  <c r="F28" i="3" s="1"/>
  <c r="E21" i="1"/>
  <c r="I21" i="1" s="1"/>
  <c r="D21" i="1"/>
  <c r="H21" i="1" s="1"/>
  <c r="B22" i="3" s="1"/>
  <c r="F22" i="3" s="1"/>
  <c r="D19" i="1"/>
  <c r="H19" i="1" s="1"/>
  <c r="B20" i="3" s="1"/>
  <c r="F20" i="3" s="1"/>
  <c r="E19" i="1"/>
  <c r="I19" i="1" s="1"/>
  <c r="C9" i="23"/>
  <c r="C8" i="23"/>
  <c r="C7" i="23"/>
  <c r="B9" i="22"/>
  <c r="B8" i="22"/>
  <c r="B7" i="22"/>
  <c r="B9" i="3"/>
  <c r="B8" i="3"/>
  <c r="B7" i="3"/>
  <c r="B11" i="2"/>
  <c r="B10" i="2"/>
  <c r="B9" i="2"/>
  <c r="C6" i="23"/>
  <c r="B6" i="22"/>
  <c r="B6" i="3" l="1"/>
  <c r="B8" i="2"/>
</calcChain>
</file>

<file path=xl/sharedStrings.xml><?xml version="1.0" encoding="utf-8"?>
<sst xmlns="http://schemas.openxmlformats.org/spreadsheetml/2006/main" count="355" uniqueCount="227">
  <si>
    <t>ÅR:</t>
  </si>
  <si>
    <t>PR. DATO:</t>
  </si>
  <si>
    <t>PERIODE:</t>
  </si>
  <si>
    <t>TOTAL KVOTE</t>
  </si>
  <si>
    <t>SUM (TAC)</t>
  </si>
  <si>
    <t>AVSETNING</t>
  </si>
  <si>
    <t xml:space="preserve">FRA RUSSLAND </t>
  </si>
  <si>
    <t>TIL</t>
  </si>
  <si>
    <t>NORGE</t>
  </si>
  <si>
    <t>RUSSLAND</t>
  </si>
  <si>
    <t>TIL  NORGE</t>
  </si>
  <si>
    <t>FISKESLAG</t>
  </si>
  <si>
    <t>TREDJELAND</t>
  </si>
  <si>
    <t>I</t>
  </si>
  <si>
    <t>II</t>
  </si>
  <si>
    <t xml:space="preserve"> </t>
  </si>
  <si>
    <t>HYSE</t>
  </si>
  <si>
    <t xml:space="preserve">  </t>
  </si>
  <si>
    <t>TABELL II</t>
  </si>
  <si>
    <t>OVERSIKT OVER KVOTER OG BIFANGSTAVSETNINGER I AVTALER MELLOM NORGE</t>
  </si>
  <si>
    <t xml:space="preserve">OG RUSSLAND VED FISKE I HVERANDRES ØKONOMISKE SONER.  </t>
  </si>
  <si>
    <t xml:space="preserve">ÅR:                              </t>
  </si>
  <si>
    <t xml:space="preserve">PR . DATO:           </t>
  </si>
  <si>
    <t>RUSSLANDS</t>
  </si>
  <si>
    <t xml:space="preserve">NORGES </t>
  </si>
  <si>
    <t>KVOTER I</t>
  </si>
  <si>
    <t>KVOTER</t>
  </si>
  <si>
    <t>NØS</t>
  </si>
  <si>
    <t>I RØS</t>
  </si>
  <si>
    <t>JAN MAYEN SONE</t>
  </si>
  <si>
    <t>FOTNOTER:</t>
  </si>
  <si>
    <t>TORSK</t>
  </si>
  <si>
    <t>SEI</t>
  </si>
  <si>
    <t>REKE</t>
  </si>
  <si>
    <t>LAND:</t>
  </si>
  <si>
    <t>NASJONAL</t>
  </si>
  <si>
    <t xml:space="preserve">DISPONIBEL </t>
  </si>
  <si>
    <t>KVOTE:</t>
  </si>
  <si>
    <t>III</t>
  </si>
  <si>
    <t>IV</t>
  </si>
  <si>
    <t>VI</t>
  </si>
  <si>
    <t>LODDE</t>
  </si>
  <si>
    <t>TABELL IV</t>
  </si>
  <si>
    <t xml:space="preserve">FANGST AV FLAGGSTATENS FARTØY VED FISKE I </t>
  </si>
  <si>
    <t xml:space="preserve">LAND: </t>
  </si>
  <si>
    <t xml:space="preserve">ÅR: </t>
  </si>
  <si>
    <t>PR.DATO:</t>
  </si>
  <si>
    <t xml:space="preserve">PERIODE:  </t>
  </si>
  <si>
    <t>FISKESLAG:</t>
  </si>
  <si>
    <t>REKER</t>
  </si>
  <si>
    <t>SILD</t>
  </si>
  <si>
    <t>MAKRELL</t>
  </si>
  <si>
    <t>TABELL V</t>
  </si>
  <si>
    <t>Land:</t>
  </si>
  <si>
    <t>År:</t>
  </si>
  <si>
    <t>Pr. dato:</t>
  </si>
  <si>
    <t>Periode:</t>
  </si>
  <si>
    <t>TREDJELANDS</t>
  </si>
  <si>
    <t>OPPRINNELIGE</t>
  </si>
  <si>
    <t>FISKEADGANG</t>
  </si>
  <si>
    <t>KVOTE I</t>
  </si>
  <si>
    <t xml:space="preserve">OVERFØRT FRA </t>
  </si>
  <si>
    <t xml:space="preserve">KVOTE I </t>
  </si>
  <si>
    <t>ØKONOMISKE</t>
  </si>
  <si>
    <t xml:space="preserve">PARTENS </t>
  </si>
  <si>
    <t>RØS TIL NØS</t>
  </si>
  <si>
    <t>PARTENS</t>
  </si>
  <si>
    <t>SONE</t>
  </si>
  <si>
    <t xml:space="preserve">ØKONOMISKE </t>
  </si>
  <si>
    <t>III= I +(-) II</t>
  </si>
  <si>
    <t xml:space="preserve">GRØNLAND </t>
  </si>
  <si>
    <t>ISLAND</t>
  </si>
  <si>
    <t>SUM</t>
  </si>
  <si>
    <t>GRØNLAND</t>
  </si>
  <si>
    <t>BLÅKVEITE</t>
  </si>
  <si>
    <t>ANDRE BESTANDER</t>
  </si>
  <si>
    <t>FANGST</t>
  </si>
  <si>
    <t xml:space="preserve">TOTAL </t>
  </si>
  <si>
    <t xml:space="preserve">Antall dyr  </t>
  </si>
  <si>
    <t xml:space="preserve">     ICES FANGSTOMRÅDER:</t>
  </si>
  <si>
    <t>ÅR</t>
  </si>
  <si>
    <t>FÆRØYENE</t>
  </si>
  <si>
    <t>ANNET</t>
  </si>
  <si>
    <t>HERAV</t>
  </si>
  <si>
    <t xml:space="preserve">                    FORSKNINGS</t>
  </si>
  <si>
    <t xml:space="preserve">                        FANGST</t>
  </si>
  <si>
    <t>FANGST I</t>
  </si>
  <si>
    <t xml:space="preserve">  GRØNNL.SEL  </t>
  </si>
  <si>
    <t xml:space="preserve">  KLAPPMYSS</t>
  </si>
  <si>
    <t xml:space="preserve">PERIODE: </t>
  </si>
  <si>
    <t>GRØNLANDSSEL</t>
  </si>
  <si>
    <t>TABELL  I</t>
  </si>
  <si>
    <t xml:space="preserve">TREDJELANDS </t>
  </si>
  <si>
    <t>FANGST I TONN RUND VEKT</t>
  </si>
  <si>
    <t>KVOTE FRA KVOTEAVSETNING TIL TREDJELAND</t>
  </si>
  <si>
    <t>TONN RUND VEKT.</t>
  </si>
  <si>
    <t>TOTAL</t>
  </si>
  <si>
    <t>NORGE OG RUSSLANDS UTNYTTELSE AV KVOTEFLEKSIBILITETSORDNINGEN FRA</t>
  </si>
  <si>
    <t>AVSATT TIL</t>
  </si>
  <si>
    <t>FORSKNING OG</t>
  </si>
  <si>
    <t>FORVALTNING</t>
  </si>
  <si>
    <t>TREDJELANDS-</t>
  </si>
  <si>
    <t>V= I+II+III+IV</t>
  </si>
  <si>
    <t>NASJONAL KVOTE</t>
  </si>
  <si>
    <r>
      <t>1)</t>
    </r>
    <r>
      <rPr>
        <sz val="9"/>
        <rFont val="Arial"/>
        <family val="2"/>
      </rPr>
      <t xml:space="preserve"> Jf. tabell VII</t>
    </r>
  </si>
  <si>
    <t>FRA ANDRE</t>
  </si>
  <si>
    <t>OVERFØRINGER</t>
  </si>
  <si>
    <t xml:space="preserve">FRA NORGE </t>
  </si>
  <si>
    <t>TIL  RUSSLAND</t>
  </si>
  <si>
    <t>(INKL. FORSKNINGSKVOTE</t>
  </si>
  <si>
    <t>OG OVERFØRINGER)</t>
  </si>
  <si>
    <t>MELLOM NORGE, RUSSLAND OG TREDJELAND. AVTALE INNGÅTT I DEN BLANDETE NORSK-RUSSISKE FISKERIKOMMISJON,</t>
  </si>
  <si>
    <t xml:space="preserve">INKLUDERT EVENTUELLE JUSTERINGER I LØPET AV ÅRET. </t>
  </si>
  <si>
    <t xml:space="preserve">OVERSIKT OVER SAMLET KVOTE AV TORSK, HYSE, LODDE, BLÅKVEITE OG SNABELUER (S. MENTELLA)  </t>
  </si>
  <si>
    <t>TIL DISPOSISJON FOR DEN NASJONALE FLÅTEN, OG FANGST AV DENNE KVOTEN. TONN RUND VEKT.</t>
  </si>
  <si>
    <r>
      <t>FANGST</t>
    </r>
    <r>
      <rPr>
        <b/>
        <vertAlign val="superscript"/>
        <sz val="10"/>
        <rFont val="Arial"/>
        <family val="2"/>
      </rPr>
      <t>3)</t>
    </r>
  </si>
  <si>
    <r>
      <t>ÅR</t>
    </r>
    <r>
      <rPr>
        <b/>
        <vertAlign val="superscript"/>
        <sz val="10"/>
        <rFont val="Arial"/>
        <family val="2"/>
      </rPr>
      <t>1)2)</t>
    </r>
  </si>
  <si>
    <r>
      <t>KVOTE</t>
    </r>
    <r>
      <rPr>
        <b/>
        <vertAlign val="superscript"/>
        <sz val="10"/>
        <rFont val="Arial"/>
        <family val="2"/>
      </rPr>
      <t>2)</t>
    </r>
  </si>
  <si>
    <t>FRA</t>
  </si>
  <si>
    <t>OG MED 2015* I FISKET ETTER TORSK OG HYSE.</t>
  </si>
  <si>
    <t>Rest fra 2015</t>
  </si>
  <si>
    <r>
      <t>Tillatt kvotefleks</t>
    </r>
    <r>
      <rPr>
        <b/>
        <vertAlign val="superscript"/>
        <sz val="10"/>
        <rFont val="Arial"/>
        <family val="2"/>
      </rPr>
      <t>2)</t>
    </r>
  </si>
  <si>
    <t>Overført fra 2015</t>
  </si>
  <si>
    <t>Overført fra 2017</t>
  </si>
  <si>
    <r>
      <t>Nasjonale kvoter inkl. overføringer fra år til år</t>
    </r>
    <r>
      <rPr>
        <b/>
        <vertAlign val="superscript"/>
        <sz val="10"/>
        <rFont val="Arial"/>
        <family val="2"/>
      </rPr>
      <t>3)</t>
    </r>
  </si>
  <si>
    <t>Overført fra 2016</t>
  </si>
  <si>
    <r>
      <t xml:space="preserve">4)  </t>
    </r>
    <r>
      <rPr>
        <sz val="9"/>
        <rFont val="Arial"/>
        <family val="2"/>
      </rPr>
      <t>Ekslusive forskningskvoter og overføring fra tredjelandskvote og fra år til år (ref. kolonne I i tabell IIIa)</t>
    </r>
  </si>
  <si>
    <r>
      <t>Kvoter 2015</t>
    </r>
    <r>
      <rPr>
        <b/>
        <vertAlign val="superscript"/>
        <sz val="10"/>
        <rFont val="Arial"/>
        <family val="2"/>
      </rPr>
      <t>1)</t>
    </r>
  </si>
  <si>
    <r>
      <t>Kvoter 2015</t>
    </r>
    <r>
      <rPr>
        <b/>
        <vertAlign val="superscript"/>
        <sz val="10"/>
        <rFont val="Arial"/>
        <family val="2"/>
      </rPr>
      <t>4)</t>
    </r>
  </si>
  <si>
    <r>
      <t>Kvoter 2016</t>
    </r>
    <r>
      <rPr>
        <b/>
        <vertAlign val="superscript"/>
        <sz val="10"/>
        <rFont val="Arial"/>
        <family val="2"/>
      </rPr>
      <t>1)</t>
    </r>
  </si>
  <si>
    <r>
      <t>Kvoter 2016</t>
    </r>
    <r>
      <rPr>
        <b/>
        <vertAlign val="superscript"/>
        <sz val="10"/>
        <rFont val="Arial"/>
        <family val="2"/>
      </rPr>
      <t>4)</t>
    </r>
  </si>
  <si>
    <t xml:space="preserve">   I tillegg kan inntil 14 000 tonn, 7 000 tonn for hver part disponeres til forsknings- og forvaltningsformål</t>
  </si>
  <si>
    <r>
      <t xml:space="preserve">2) </t>
    </r>
    <r>
      <rPr>
        <sz val="9"/>
        <rFont val="Arial"/>
        <family val="2"/>
      </rPr>
      <t>I tillegg kan inntil 8 000 tonn, 4 000 tonn for hver part disponeres til forsknings- og forvaltningsformål</t>
    </r>
  </si>
  <si>
    <t>1)</t>
  </si>
  <si>
    <t>2)</t>
  </si>
  <si>
    <t>3)</t>
  </si>
  <si>
    <r>
      <t>4)</t>
    </r>
    <r>
      <rPr>
        <b/>
        <sz val="10"/>
        <rFont val="Arial"/>
        <family val="2"/>
      </rPr>
      <t xml:space="preserve"> Direkte fiske og bifangst</t>
    </r>
  </si>
  <si>
    <t>4)</t>
  </si>
  <si>
    <t>5)</t>
  </si>
  <si>
    <t>6)</t>
  </si>
  <si>
    <t>7)</t>
  </si>
  <si>
    <t>kvoteregulerte bestander</t>
  </si>
  <si>
    <r>
      <t>TORSK</t>
    </r>
    <r>
      <rPr>
        <b/>
        <vertAlign val="superscript"/>
        <sz val="10"/>
        <rFont val="Arial"/>
        <family val="2"/>
      </rPr>
      <t>1)</t>
    </r>
  </si>
  <si>
    <r>
      <t>HYSE</t>
    </r>
    <r>
      <rPr>
        <b/>
        <vertAlign val="superscript"/>
        <sz val="10"/>
        <rFont val="Arial"/>
        <family val="2"/>
      </rPr>
      <t>2)</t>
    </r>
  </si>
  <si>
    <r>
      <rPr>
        <vertAlign val="superscript"/>
        <sz val="9"/>
        <rFont val="Arial"/>
        <family val="2"/>
      </rPr>
      <t>2)</t>
    </r>
    <r>
      <rPr>
        <sz val="9"/>
        <rFont val="Arial"/>
        <family val="2"/>
      </rPr>
      <t xml:space="preserve"> Disse kolonnene kan inneholde både positive og negative tallstørrelser</t>
    </r>
  </si>
  <si>
    <r>
      <t>3)</t>
    </r>
    <r>
      <rPr>
        <sz val="9"/>
        <rFont val="Arial"/>
        <family val="2"/>
      </rPr>
      <t xml:space="preserve"> Inklusive forskningsfangst</t>
    </r>
  </si>
  <si>
    <r>
      <t>BLÅKVEITE</t>
    </r>
    <r>
      <rPr>
        <b/>
        <vertAlign val="superscript"/>
        <sz val="10"/>
        <rFont val="Arial"/>
        <family val="2"/>
      </rPr>
      <t>3)</t>
    </r>
  </si>
  <si>
    <r>
      <t xml:space="preserve">3) </t>
    </r>
    <r>
      <rPr>
        <sz val="9"/>
        <rFont val="Arial"/>
        <family val="2"/>
      </rPr>
      <t>I tillegg kan inntil 1 500 tonn, 750 tonn for hver part disponeres til forsknings- og forvaltningsformål</t>
    </r>
  </si>
  <si>
    <r>
      <t>Kvoter 2017</t>
    </r>
    <r>
      <rPr>
        <b/>
        <vertAlign val="superscript"/>
        <sz val="10"/>
        <rFont val="Arial"/>
        <family val="2"/>
      </rPr>
      <t>1)</t>
    </r>
  </si>
  <si>
    <t>Rest fra 2016</t>
  </si>
  <si>
    <t>Overført fra 2018</t>
  </si>
  <si>
    <r>
      <t>Kvoter 2017</t>
    </r>
    <r>
      <rPr>
        <b/>
        <vertAlign val="superscript"/>
        <sz val="10"/>
        <rFont val="Arial"/>
        <family val="2"/>
      </rPr>
      <t>4)</t>
    </r>
  </si>
  <si>
    <t xml:space="preserve">                        HERAV</t>
  </si>
  <si>
    <t>8)</t>
  </si>
  <si>
    <t>KVOTEANDEL</t>
  </si>
  <si>
    <t>NASJONALE KVOTER</t>
  </si>
  <si>
    <r>
      <t>5)</t>
    </r>
    <r>
      <rPr>
        <b/>
        <sz val="10"/>
        <rFont val="Arial"/>
        <family val="2"/>
      </rPr>
      <t xml:space="preserve"> Direkte fiske og bifangst</t>
    </r>
  </si>
  <si>
    <r>
      <t>6)</t>
    </r>
    <r>
      <rPr>
        <b/>
        <sz val="10"/>
        <rFont val="Arial"/>
        <family val="2"/>
      </rPr>
      <t xml:space="preserve"> Gjelder både i NØS N°62, og i Jan Mayen sonen</t>
    </r>
  </si>
  <si>
    <r>
      <t>7)</t>
    </r>
    <r>
      <rPr>
        <b/>
        <sz val="10"/>
        <rFont val="Arial"/>
        <family val="2"/>
      </rPr>
      <t xml:space="preserve"> Jan Mayen sonen og del av fastlandssonen</t>
    </r>
  </si>
  <si>
    <r>
      <t>8)</t>
    </r>
    <r>
      <rPr>
        <b/>
        <sz val="10"/>
        <rFont val="Arial"/>
        <family val="2"/>
      </rPr>
      <t xml:space="preserve"> Ikke kvoteregulerte bestander tatt som bifangst i fiske etter</t>
    </r>
  </si>
  <si>
    <r>
      <rPr>
        <b/>
        <vertAlign val="superscript"/>
        <sz val="10"/>
        <rFont val="Arial"/>
        <family val="2"/>
      </rPr>
      <t>9)</t>
    </r>
    <r>
      <rPr>
        <b/>
        <sz val="10"/>
        <rFont val="Arial"/>
        <family val="2"/>
      </rPr>
      <t xml:space="preserve"> Fangst i Østisen</t>
    </r>
  </si>
  <si>
    <t>9)</t>
  </si>
  <si>
    <r>
      <t>Kvoter 2018</t>
    </r>
    <r>
      <rPr>
        <b/>
        <vertAlign val="superscript"/>
        <sz val="10"/>
        <rFont val="Arial"/>
        <family val="2"/>
      </rPr>
      <t>1)</t>
    </r>
  </si>
  <si>
    <t>Rest fra 2017</t>
  </si>
  <si>
    <t>Overført fra 2019</t>
  </si>
  <si>
    <r>
      <t>Kvoter 2018</t>
    </r>
    <r>
      <rPr>
        <b/>
        <vertAlign val="superscript"/>
        <sz val="10"/>
        <rFont val="Arial"/>
        <family val="2"/>
      </rPr>
      <t>4)</t>
    </r>
  </si>
  <si>
    <r>
      <t>*</t>
    </r>
    <r>
      <rPr>
        <sz val="9"/>
        <rFont val="Arial"/>
        <family val="2"/>
      </rPr>
      <t xml:space="preserve"> Denne tabellen skal suppleres årlig under møtet i Den blandete norsk-russiske fiskerikommisjon for påfølgende år</t>
    </r>
  </si>
  <si>
    <r>
      <t xml:space="preserve">1)  </t>
    </r>
    <r>
      <rPr>
        <sz val="9"/>
        <rFont val="Arial"/>
        <family val="2"/>
      </rPr>
      <t xml:space="preserve">Inklusive norsk kysttorsk og murmansktorsk, ekslusive forskningskvoter og overføring fra tredjelandskvote </t>
    </r>
  </si>
  <si>
    <t xml:space="preserve">   og fra år til år (ref. kolonne I i tabell IIIa)</t>
  </si>
  <si>
    <t>Norge</t>
  </si>
  <si>
    <r>
      <t>1)</t>
    </r>
    <r>
      <rPr>
        <b/>
        <sz val="10"/>
        <rFont val="Arial"/>
        <family val="2"/>
      </rPr>
      <t xml:space="preserve"> Bifangst, maks 20 % i hver enkelt fangst</t>
    </r>
  </si>
  <si>
    <r>
      <t xml:space="preserve">UER </t>
    </r>
    <r>
      <rPr>
        <i/>
        <sz val="10"/>
        <rFont val="Arial"/>
        <family val="2"/>
      </rPr>
      <t>(S. Mentella)</t>
    </r>
  </si>
  <si>
    <r>
      <t xml:space="preserve">UER </t>
    </r>
    <r>
      <rPr>
        <i/>
        <sz val="10"/>
        <rFont val="Arial"/>
        <family val="2"/>
      </rPr>
      <t>(S. Norvegicus og S. Mentella)</t>
    </r>
  </si>
  <si>
    <t>STEINBITER (inkl. blåsteinbit)</t>
  </si>
  <si>
    <r>
      <t xml:space="preserve">UER </t>
    </r>
    <r>
      <rPr>
        <i/>
        <sz val="10"/>
        <rFont val="Arial"/>
        <family val="2"/>
      </rPr>
      <t>(S. Mentella)</t>
    </r>
    <r>
      <rPr>
        <b/>
        <vertAlign val="superscript"/>
        <sz val="10"/>
        <rFont val="Arial"/>
        <family val="2"/>
      </rPr>
      <t>4)</t>
    </r>
  </si>
  <si>
    <t>ICES-OMRÅDENE 1, 2a OG 2b, INKLUDERT FORSKNINGSFANGST.</t>
  </si>
  <si>
    <t>2a</t>
  </si>
  <si>
    <t>2b</t>
  </si>
  <si>
    <t>1 OG 2</t>
  </si>
  <si>
    <t>I ICES</t>
  </si>
  <si>
    <t xml:space="preserve">FORDELING AV TOTALKVOTER AV TORSK, HYSE, LODDE, BLÅKVEITE OG SNABELUER (S. MENTELLA)  </t>
  </si>
  <si>
    <r>
      <t xml:space="preserve">1) </t>
    </r>
    <r>
      <rPr>
        <sz val="9"/>
        <rFont val="Arial"/>
        <family val="2"/>
      </rPr>
      <t>Inkl. 21 000 tonn norsk kysttorsk og 21 000 tonn murmansktorsk</t>
    </r>
  </si>
  <si>
    <t>NORSK</t>
  </si>
  <si>
    <r>
      <t xml:space="preserve">UER </t>
    </r>
    <r>
      <rPr>
        <i/>
        <sz val="10"/>
        <rFont val="Arial"/>
        <family val="2"/>
      </rPr>
      <t>(S.Mentella,   S.Norvegicus</t>
    </r>
  </si>
  <si>
    <t>TABELL III</t>
  </si>
  <si>
    <t xml:space="preserve">TREDJELANDS KVOTER I PARTENS ØKONOMISKE SONE OG FANGST AV DISSE KVOTER. </t>
  </si>
  <si>
    <t>TONN RUND VEKT</t>
  </si>
  <si>
    <t>ENDELIGE</t>
  </si>
  <si>
    <r>
      <t>1)</t>
    </r>
    <r>
      <rPr>
        <sz val="9"/>
        <rFont val="Arial"/>
        <family val="2"/>
      </rPr>
      <t xml:space="preserve"> Partene rapporterer tredjelands fangst i sine respektive soner</t>
    </r>
  </si>
  <si>
    <t>7 000 dyr</t>
  </si>
  <si>
    <r>
      <t>3)</t>
    </r>
    <r>
      <rPr>
        <b/>
        <sz val="10"/>
        <rFont val="Arial"/>
        <family val="2"/>
      </rPr>
      <t xml:space="preserve"> Bifangst ved trålfisket 900 tonn, ved linefiske 4 100 tonn</t>
    </r>
  </si>
  <si>
    <t>FLYNDRER</t>
  </si>
  <si>
    <t>STEINBITER</t>
  </si>
  <si>
    <r>
      <t>SEL</t>
    </r>
    <r>
      <rPr>
        <b/>
        <vertAlign val="superscript"/>
        <sz val="10"/>
        <rFont val="Arial"/>
        <family val="2"/>
      </rPr>
      <t>1)</t>
    </r>
  </si>
  <si>
    <r>
      <t>1)</t>
    </r>
    <r>
      <rPr>
        <sz val="9"/>
        <rFont val="Arial"/>
        <family val="2"/>
      </rPr>
      <t xml:space="preserve"> Fangst i Østisen føres under ICES 1</t>
    </r>
  </si>
  <si>
    <t xml:space="preserve">   Fangst i Vestisen føres under ICES 2a. Inkluderer fangst i ICES-området 14b</t>
  </si>
  <si>
    <t xml:space="preserve">    ICES </t>
  </si>
  <si>
    <t>FANGSTOMRÅDER:</t>
  </si>
  <si>
    <r>
      <t>TREDJELANDS FANGST</t>
    </r>
    <r>
      <rPr>
        <b/>
        <vertAlign val="superscript"/>
        <sz val="10"/>
        <rFont val="Arial"/>
        <family val="2"/>
      </rPr>
      <t/>
    </r>
  </si>
  <si>
    <t>I PARTENS</t>
  </si>
  <si>
    <r>
      <rPr>
        <b/>
        <sz val="10"/>
        <rFont val="Arial"/>
        <family val="2"/>
      </rPr>
      <t>SONE</t>
    </r>
    <r>
      <rPr>
        <b/>
        <vertAlign val="superscript"/>
        <sz val="10"/>
        <rFont val="Arial"/>
        <family val="2"/>
      </rPr>
      <t>1)</t>
    </r>
  </si>
  <si>
    <t>TABELL  VI</t>
  </si>
  <si>
    <t>Overført fra 2020</t>
  </si>
  <si>
    <t>Rest fra 2018</t>
  </si>
  <si>
    <r>
      <t>Kvoter 2019</t>
    </r>
    <r>
      <rPr>
        <b/>
        <vertAlign val="superscript"/>
        <sz val="10"/>
        <rFont val="Arial"/>
        <family val="2"/>
      </rPr>
      <t>1)</t>
    </r>
  </si>
  <si>
    <r>
      <t>Kvoter 2019</t>
    </r>
    <r>
      <rPr>
        <b/>
        <vertAlign val="superscript"/>
        <sz val="10"/>
        <rFont val="Arial"/>
        <family val="2"/>
      </rPr>
      <t>4)</t>
    </r>
  </si>
  <si>
    <r>
      <t xml:space="preserve">3) </t>
    </r>
    <r>
      <rPr>
        <sz val="9"/>
        <rFont val="Arial"/>
        <family val="2"/>
      </rPr>
      <t xml:space="preserve"> Jf. tabell III, kolonne I +/- kolonne IV</t>
    </r>
  </si>
  <si>
    <r>
      <t xml:space="preserve">KOLMULE </t>
    </r>
    <r>
      <rPr>
        <i/>
        <sz val="10"/>
        <rFont val="Arial"/>
        <family val="2"/>
      </rPr>
      <t>(Micromesistiuspoutossou)</t>
    </r>
  </si>
  <si>
    <r>
      <t xml:space="preserve">KOLMULE </t>
    </r>
    <r>
      <rPr>
        <i/>
        <sz val="10"/>
        <rFont val="Arial"/>
        <family val="2"/>
      </rPr>
      <t>(Microme-sistiuspoutossou)</t>
    </r>
  </si>
  <si>
    <r>
      <t xml:space="preserve">2) </t>
    </r>
    <r>
      <rPr>
        <sz val="9"/>
        <rFont val="Arial"/>
        <family val="2"/>
      </rPr>
      <t>Jf. punkt 5.1 i protokoll fra 45. sesjon i Den blandete norsk-russiske fiskerikommisjon</t>
    </r>
  </si>
  <si>
    <r>
      <t xml:space="preserve">5)  </t>
    </r>
    <r>
      <rPr>
        <sz val="9"/>
        <rFont val="Arial"/>
        <family val="2"/>
      </rPr>
      <t>Uten endring av rettsaktene om fordeling av de nasjonale kvotene</t>
    </r>
  </si>
  <si>
    <t>NORSK VÅRGYTENDE SILD</t>
  </si>
  <si>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Justert for 1 000 tonn </t>
    </r>
    <r>
      <rPr>
        <i/>
        <sz val="9"/>
        <rFont val="Arial"/>
        <family val="2"/>
      </rPr>
      <t>S. mentella</t>
    </r>
    <r>
      <rPr>
        <sz val="9"/>
        <rFont val="Arial"/>
        <family val="2"/>
      </rPr>
      <t xml:space="preserve"> overført til den russiske part, jf. vedlegg 6 i kommisjonsprotokollen, samt 1 000 tonn </t>
    </r>
    <r>
      <rPr>
        <i/>
        <sz val="9"/>
        <rFont val="Arial"/>
        <family val="2"/>
      </rPr>
      <t>S. mentella</t>
    </r>
    <r>
      <rPr>
        <sz val="9"/>
        <rFont val="Arial"/>
        <family val="2"/>
      </rPr>
      <t xml:space="preserve"> til EU. Fangst eksklusive bifangst av </t>
    </r>
    <r>
      <rPr>
        <i/>
        <sz val="9"/>
        <rFont val="Arial"/>
        <family val="2"/>
      </rPr>
      <t>S. norvegicus</t>
    </r>
  </si>
  <si>
    <t>Rest fra 2019</t>
  </si>
  <si>
    <t>Overført fra 2021</t>
  </si>
  <si>
    <r>
      <t xml:space="preserve">2) </t>
    </r>
    <r>
      <rPr>
        <b/>
        <sz val="10"/>
        <rFont val="Arial"/>
        <family val="2"/>
      </rPr>
      <t>Bifangst</t>
    </r>
  </si>
  <si>
    <t>EU</t>
  </si>
  <si>
    <t>01.01 - 31.12.2020</t>
  </si>
  <si>
    <r>
      <t>Kvoter 2020</t>
    </r>
    <r>
      <rPr>
        <b/>
        <vertAlign val="superscript"/>
        <sz val="10"/>
        <color theme="1"/>
        <rFont val="Arial"/>
        <family val="2"/>
      </rPr>
      <t>1)</t>
    </r>
  </si>
  <si>
    <r>
      <t>Tillatt kvotefleks</t>
    </r>
    <r>
      <rPr>
        <b/>
        <vertAlign val="superscript"/>
        <sz val="10"/>
        <color theme="1"/>
        <rFont val="Arial"/>
        <family val="2"/>
      </rPr>
      <t>2)</t>
    </r>
  </si>
  <si>
    <r>
      <t>Nasjonale kvoter inkl. overføringer fra år til år</t>
    </r>
    <r>
      <rPr>
        <b/>
        <vertAlign val="superscript"/>
        <sz val="10"/>
        <color theme="1"/>
        <rFont val="Arial"/>
        <family val="2"/>
      </rPr>
      <t>3)</t>
    </r>
  </si>
  <si>
    <t>Rest fra 2020</t>
  </si>
  <si>
    <t>Overført fra 2022</t>
  </si>
  <si>
    <r>
      <t>Kvoter 2020</t>
    </r>
    <r>
      <rPr>
        <b/>
        <vertAlign val="superscript"/>
        <sz val="10"/>
        <color theme="1"/>
        <rFont val="Arial"/>
        <family val="2"/>
      </rPr>
      <t>4)</t>
    </r>
  </si>
  <si>
    <r>
      <t>Kvoter 2021</t>
    </r>
    <r>
      <rPr>
        <b/>
        <vertAlign val="superscript"/>
        <sz val="10"/>
        <color theme="1"/>
        <rFont val="Arial"/>
        <family val="2"/>
      </rPr>
      <t>1)</t>
    </r>
  </si>
  <si>
    <r>
      <t>Kvoter 2021</t>
    </r>
    <r>
      <rPr>
        <b/>
        <vertAlign val="superscript"/>
        <sz val="10"/>
        <color theme="1"/>
        <rFont val="Arial"/>
        <family val="2"/>
      </rPr>
      <t>4)</t>
    </r>
  </si>
  <si>
    <t>Vedlegg 13 Norge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</si>
</sst>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#,##0.0_ ;\-#,##0.0\ "/>
    <numFmt numFmtId="167" formatCode="_ * #,##0.0_ ;_ * \-#,##0.0_ ;_ * &quot;-&quot;??_ ;_ @_ "/>
  </numFmts>
  <fonts count="2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b/>
      <sz val="10"/>
      <color rgb="FFC00000"/>
      <name val="Arial"/>
      <family val="2"/>
    </font>
    <font>
      <sz val="10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C00000"/>
      <name val="Arial"/>
      <family val="2"/>
    </font>
    <font>
      <b/>
      <i/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4" fillId="0" borderId="0"/>
  </cellStyleXfs>
  <cellXfs count="33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1" fillId="0" borderId="13" xfId="0" applyFont="1" applyBorder="1"/>
    <xf numFmtId="14" fontId="1" fillId="0" borderId="0" xfId="0" applyNumberFormat="1" applyFont="1" applyBorder="1" applyAlignment="1">
      <alignment horizontal="right"/>
    </xf>
    <xf numFmtId="0" fontId="0" fillId="0" borderId="14" xfId="0" applyBorder="1"/>
    <xf numFmtId="0" fontId="0" fillId="0" borderId="6" xfId="0" applyBorder="1"/>
    <xf numFmtId="0" fontId="1" fillId="0" borderId="0" xfId="0" applyFont="1" applyBorder="1"/>
    <xf numFmtId="0" fontId="0" fillId="0" borderId="5" xfId="0" applyBorder="1"/>
    <xf numFmtId="0" fontId="0" fillId="0" borderId="2" xfId="0" applyBorder="1"/>
    <xf numFmtId="0" fontId="1" fillId="0" borderId="4" xfId="0" applyFont="1" applyBorder="1"/>
    <xf numFmtId="0" fontId="1" fillId="0" borderId="15" xfId="0" applyFont="1" applyBorder="1"/>
    <xf numFmtId="0" fontId="0" fillId="0" borderId="13" xfId="0" applyBorder="1"/>
    <xf numFmtId="165" fontId="0" fillId="0" borderId="15" xfId="1" applyNumberFormat="1" applyFont="1" applyBorder="1"/>
    <xf numFmtId="165" fontId="0" fillId="0" borderId="13" xfId="1" applyNumberFormat="1" applyFont="1" applyBorder="1"/>
    <xf numFmtId="165" fontId="0" fillId="0" borderId="1" xfId="1" applyNumberFormat="1" applyFont="1" applyBorder="1"/>
    <xf numFmtId="165" fontId="0" fillId="0" borderId="3" xfId="1" applyNumberFormat="1" applyFont="1" applyBorder="1"/>
    <xf numFmtId="0" fontId="4" fillId="0" borderId="0" xfId="0" applyFont="1" applyBorder="1" applyAlignment="1">
      <alignment horizontal="right"/>
    </xf>
    <xf numFmtId="0" fontId="3" fillId="0" borderId="0" xfId="0" applyFont="1" applyBorder="1"/>
    <xf numFmtId="0" fontId="4" fillId="0" borderId="13" xfId="0" applyFont="1" applyBorder="1"/>
    <xf numFmtId="165" fontId="0" fillId="0" borderId="2" xfId="1" applyNumberFormat="1" applyFont="1" applyBorder="1"/>
    <xf numFmtId="165" fontId="0" fillId="0" borderId="15" xfId="1" applyNumberFormat="1" applyFont="1" applyBorder="1" applyAlignment="1">
      <alignment horizontal="right"/>
    </xf>
    <xf numFmtId="165" fontId="0" fillId="0" borderId="13" xfId="1" applyNumberFormat="1" applyFont="1" applyBorder="1" applyAlignment="1">
      <alignment horizontal="right"/>
    </xf>
    <xf numFmtId="0" fontId="9" fillId="0" borderId="0" xfId="0" applyFont="1"/>
    <xf numFmtId="0" fontId="3" fillId="0" borderId="0" xfId="0" applyFont="1"/>
    <xf numFmtId="0" fontId="3" fillId="0" borderId="4" xfId="0" applyFont="1" applyFill="1" applyBorder="1"/>
    <xf numFmtId="0" fontId="3" fillId="0" borderId="0" xfId="0" applyFont="1" applyFill="1" applyBorder="1"/>
    <xf numFmtId="165" fontId="3" fillId="0" borderId="0" xfId="0" applyNumberFormat="1" applyFont="1"/>
    <xf numFmtId="0" fontId="6" fillId="0" borderId="0" xfId="0" applyFont="1"/>
    <xf numFmtId="0" fontId="10" fillId="0" borderId="0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2" fillId="0" borderId="16" xfId="0" applyFont="1" applyBorder="1"/>
    <xf numFmtId="0" fontId="2" fillId="0" borderId="7" xfId="0" applyFont="1" applyBorder="1"/>
    <xf numFmtId="0" fontId="2" fillId="0" borderId="4" xfId="0" applyFont="1" applyBorder="1"/>
    <xf numFmtId="0" fontId="1" fillId="0" borderId="1" xfId="0" applyFont="1" applyBorder="1" applyAlignment="1">
      <alignment horizontal="center"/>
    </xf>
    <xf numFmtId="0" fontId="2" fillId="0" borderId="8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 applyAlignment="1">
      <alignment horizontal="center"/>
    </xf>
    <xf numFmtId="0" fontId="2" fillId="0" borderId="0" xfId="0" applyFont="1"/>
    <xf numFmtId="14" fontId="1" fillId="0" borderId="0" xfId="0" applyNumberFormat="1" applyFont="1" applyBorder="1"/>
    <xf numFmtId="165" fontId="0" fillId="0" borderId="1" xfId="1" applyNumberFormat="1" applyFont="1" applyBorder="1" applyAlignment="1">
      <alignment horizontal="right"/>
    </xf>
    <xf numFmtId="165" fontId="0" fillId="0" borderId="4" xfId="1" applyNumberFormat="1" applyFont="1" applyBorder="1"/>
    <xf numFmtId="165" fontId="0" fillId="0" borderId="4" xfId="1" applyNumberFormat="1" applyFont="1" applyBorder="1" applyAlignment="1">
      <alignment horizontal="right"/>
    </xf>
    <xf numFmtId="165" fontId="0" fillId="0" borderId="2" xfId="1" applyNumberFormat="1" applyFont="1" applyBorder="1" applyAlignment="1">
      <alignment horizontal="right"/>
    </xf>
    <xf numFmtId="0" fontId="1" fillId="0" borderId="1" xfId="0" applyFont="1" applyBorder="1" applyAlignment="1"/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 applyAlignment="1"/>
    <xf numFmtId="165" fontId="2" fillId="0" borderId="0" xfId="1" applyNumberFormat="1" applyFont="1" applyBorder="1" applyAlignment="1">
      <alignment horizontal="center"/>
    </xf>
    <xf numFmtId="165" fontId="2" fillId="0" borderId="0" xfId="1" applyNumberFormat="1" applyFont="1" applyBorder="1" applyAlignment="1"/>
    <xf numFmtId="0" fontId="1" fillId="0" borderId="8" xfId="0" applyFont="1" applyBorder="1" applyAlignment="1">
      <alignment horizontal="center"/>
    </xf>
    <xf numFmtId="0" fontId="9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/>
    <xf numFmtId="165" fontId="0" fillId="0" borderId="0" xfId="1" applyNumberFormat="1" applyFont="1" applyAlignment="1"/>
    <xf numFmtId="165" fontId="2" fillId="0" borderId="0" xfId="1" applyNumberFormat="1" applyFont="1" applyAlignment="1"/>
    <xf numFmtId="165" fontId="2" fillId="0" borderId="14" xfId="1" applyNumberFormat="1" applyFont="1" applyBorder="1" applyAlignment="1"/>
    <xf numFmtId="0" fontId="2" fillId="0" borderId="0" xfId="0" applyFont="1" applyBorder="1" applyAlignment="1"/>
    <xf numFmtId="165" fontId="1" fillId="0" borderId="1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165" fontId="2" fillId="0" borderId="8" xfId="1" applyNumberFormat="1" applyFont="1" applyBorder="1" applyAlignment="1"/>
    <xf numFmtId="165" fontId="2" fillId="0" borderId="2" xfId="1" applyNumberFormat="1" applyFont="1" applyBorder="1" applyAlignment="1"/>
    <xf numFmtId="165" fontId="1" fillId="0" borderId="8" xfId="1" applyNumberFormat="1" applyFont="1" applyBorder="1" applyAlignment="1">
      <alignment horizontal="center"/>
    </xf>
    <xf numFmtId="165" fontId="2" fillId="0" borderId="10" xfId="1" applyNumberFormat="1" applyFont="1" applyBorder="1" applyAlignment="1">
      <alignment horizontal="center"/>
    </xf>
    <xf numFmtId="165" fontId="2" fillId="0" borderId="10" xfId="1" applyNumberFormat="1" applyFont="1" applyBorder="1" applyAlignment="1"/>
    <xf numFmtId="165" fontId="8" fillId="0" borderId="2" xfId="1" applyNumberFormat="1" applyFont="1" applyBorder="1" applyAlignment="1"/>
    <xf numFmtId="165" fontId="2" fillId="0" borderId="2" xfId="1" applyNumberFormat="1" applyFont="1" applyBorder="1" applyAlignment="1">
      <alignment horizontal="center"/>
    </xf>
    <xf numFmtId="165" fontId="2" fillId="0" borderId="3" xfId="1" applyNumberFormat="1" applyFont="1" applyBorder="1" applyAlignment="1"/>
    <xf numFmtId="0" fontId="1" fillId="0" borderId="3" xfId="0" applyFont="1" applyBorder="1" applyAlignment="1">
      <alignment horizontal="left"/>
    </xf>
    <xf numFmtId="165" fontId="2" fillId="0" borderId="15" xfId="1" applyNumberFormat="1" applyFont="1" applyBorder="1" applyAlignment="1"/>
    <xf numFmtId="165" fontId="2" fillId="0" borderId="16" xfId="1" applyNumberFormat="1" applyFont="1" applyBorder="1" applyAlignment="1">
      <alignment horizontal="center"/>
    </xf>
    <xf numFmtId="165" fontId="12" fillId="0" borderId="11" xfId="1" applyNumberFormat="1" applyFont="1" applyBorder="1"/>
    <xf numFmtId="165" fontId="11" fillId="0" borderId="1" xfId="1" applyNumberFormat="1" applyFont="1" applyBorder="1"/>
    <xf numFmtId="165" fontId="11" fillId="0" borderId="20" xfId="1" applyNumberFormat="1" applyFont="1" applyBorder="1"/>
    <xf numFmtId="3" fontId="1" fillId="0" borderId="22" xfId="0" applyNumberFormat="1" applyFont="1" applyBorder="1"/>
    <xf numFmtId="3" fontId="1" fillId="0" borderId="11" xfId="0" applyNumberFormat="1" applyFont="1" applyBorder="1"/>
    <xf numFmtId="165" fontId="2" fillId="0" borderId="3" xfId="1" applyNumberFormat="1" applyFont="1" applyBorder="1"/>
    <xf numFmtId="165" fontId="2" fillId="0" borderId="2" xfId="1" applyNumberFormat="1" applyFont="1" applyBorder="1"/>
    <xf numFmtId="0" fontId="1" fillId="0" borderId="7" xfId="0" applyFont="1" applyBorder="1"/>
    <xf numFmtId="0" fontId="1" fillId="0" borderId="20" xfId="0" applyFont="1" applyBorder="1"/>
    <xf numFmtId="165" fontId="1" fillId="0" borderId="11" xfId="1" applyNumberFormat="1" applyFont="1" applyBorder="1"/>
    <xf numFmtId="165" fontId="1" fillId="0" borderId="12" xfId="1" applyNumberFormat="1" applyFont="1" applyBorder="1"/>
    <xf numFmtId="165" fontId="1" fillId="0" borderId="2" xfId="1" applyNumberFormat="1" applyFont="1" applyFill="1" applyBorder="1"/>
    <xf numFmtId="165" fontId="6" fillId="0" borderId="0" xfId="1" applyNumberFormat="1" applyFont="1" applyAlignment="1"/>
    <xf numFmtId="166" fontId="2" fillId="0" borderId="8" xfId="1" applyNumberFormat="1" applyFont="1" applyBorder="1" applyAlignment="1"/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4" fontId="4" fillId="0" borderId="4" xfId="0" applyNumberFormat="1" applyFont="1" applyBorder="1" applyAlignment="1">
      <alignment vertical="center"/>
    </xf>
    <xf numFmtId="14" fontId="1" fillId="0" borderId="0" xfId="0" applyNumberFormat="1" applyFont="1" applyBorder="1" applyAlignment="1">
      <alignment horizontal="right" vertical="center"/>
    </xf>
    <xf numFmtId="14" fontId="4" fillId="0" borderId="0" xfId="0" applyNumberFormat="1" applyFont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" fillId="0" borderId="7" xfId="0" applyNumberFormat="1" applyFont="1" applyBorder="1" applyAlignment="1">
      <alignment vertical="center" wrapText="1"/>
    </xf>
    <xf numFmtId="0" fontId="1" fillId="2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14" xfId="0" applyFont="1" applyBorder="1"/>
    <xf numFmtId="0" fontId="2" fillId="0" borderId="6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centerContinuous"/>
    </xf>
    <xf numFmtId="0" fontId="2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0" xfId="0" applyFont="1" applyBorder="1"/>
    <xf numFmtId="0" fontId="2" fillId="0" borderId="9" xfId="0" applyFont="1" applyBorder="1"/>
    <xf numFmtId="0" fontId="1" fillId="0" borderId="3" xfId="0" applyFont="1" applyBorder="1" applyAlignment="1"/>
    <xf numFmtId="0" fontId="2" fillId="0" borderId="1" xfId="0" applyFont="1" applyBorder="1"/>
    <xf numFmtId="165" fontId="2" fillId="0" borderId="7" xfId="1" applyNumberFormat="1" applyFont="1" applyBorder="1"/>
    <xf numFmtId="165" fontId="2" fillId="0" borderId="1" xfId="0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 applyAlignment="1">
      <alignment horizontal="right"/>
    </xf>
    <xf numFmtId="165" fontId="2" fillId="0" borderId="3" xfId="1" applyNumberFormat="1" applyFont="1" applyBorder="1" applyAlignment="1">
      <alignment horizontal="right"/>
    </xf>
    <xf numFmtId="0" fontId="1" fillId="0" borderId="14" xfId="0" applyFont="1" applyBorder="1"/>
    <xf numFmtId="0" fontId="1" fillId="0" borderId="6" xfId="0" applyFont="1" applyBorder="1"/>
    <xf numFmtId="0" fontId="1" fillId="0" borderId="5" xfId="0" applyFont="1" applyBorder="1"/>
    <xf numFmtId="0" fontId="1" fillId="0" borderId="0" xfId="0" applyFont="1" applyFill="1" applyBorder="1"/>
    <xf numFmtId="0" fontId="1" fillId="0" borderId="16" xfId="0" applyFont="1" applyBorder="1"/>
    <xf numFmtId="0" fontId="2" fillId="0" borderId="13" xfId="0" applyFont="1" applyBorder="1"/>
    <xf numFmtId="0" fontId="2" fillId="0" borderId="13" xfId="0" quotePrefix="1" applyFont="1" applyBorder="1" applyAlignment="1">
      <alignment horizontal="center"/>
    </xf>
    <xf numFmtId="0" fontId="2" fillId="0" borderId="14" xfId="0" quotePrefix="1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5" xfId="0" applyFont="1" applyFill="1" applyBorder="1"/>
    <xf numFmtId="0" fontId="2" fillId="0" borderId="16" xfId="0" applyFont="1" applyFill="1" applyBorder="1"/>
    <xf numFmtId="0" fontId="2" fillId="0" borderId="7" xfId="0" applyFont="1" applyFill="1" applyBorder="1"/>
    <xf numFmtId="0" fontId="2" fillId="0" borderId="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Fill="1"/>
    <xf numFmtId="165" fontId="2" fillId="0" borderId="0" xfId="0" applyNumberFormat="1" applyFont="1" applyBorder="1"/>
    <xf numFmtId="14" fontId="1" fillId="0" borderId="0" xfId="0" applyNumberFormat="1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2" xfId="0" applyFont="1" applyBorder="1"/>
    <xf numFmtId="0" fontId="1" fillId="0" borderId="9" xfId="0" applyFont="1" applyBorder="1"/>
    <xf numFmtId="0" fontId="9" fillId="0" borderId="0" xfId="0" applyFont="1" applyFill="1"/>
    <xf numFmtId="0" fontId="6" fillId="0" borderId="0" xfId="0" applyFont="1" applyFill="1"/>
    <xf numFmtId="0" fontId="1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3" fontId="1" fillId="0" borderId="18" xfId="0" applyNumberFormat="1" applyFont="1" applyBorder="1" applyAlignment="1">
      <alignment horizontal="right"/>
    </xf>
    <xf numFmtId="0" fontId="1" fillId="0" borderId="5" xfId="0" applyFont="1" applyBorder="1" applyAlignment="1">
      <alignment horizontal="left" vertical="center"/>
    </xf>
    <xf numFmtId="3" fontId="1" fillId="0" borderId="18" xfId="0" applyNumberFormat="1" applyFont="1" applyBorder="1"/>
    <xf numFmtId="0" fontId="1" fillId="0" borderId="2" xfId="0" applyFont="1" applyBorder="1" applyAlignment="1">
      <alignment vertical="center"/>
    </xf>
    <xf numFmtId="165" fontId="1" fillId="0" borderId="18" xfId="1" applyNumberFormat="1" applyFont="1" applyBorder="1"/>
    <xf numFmtId="0" fontId="1" fillId="0" borderId="5" xfId="0" applyFont="1" applyBorder="1" applyAlignment="1">
      <alignment vertical="center"/>
    </xf>
    <xf numFmtId="0" fontId="1" fillId="0" borderId="19" xfId="0" applyFont="1" applyBorder="1"/>
    <xf numFmtId="3" fontId="1" fillId="0" borderId="4" xfId="0" applyNumberFormat="1" applyFont="1" applyBorder="1"/>
    <xf numFmtId="0" fontId="1" fillId="0" borderId="15" xfId="0" applyFont="1" applyFill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165" fontId="1" fillId="0" borderId="15" xfId="1" applyNumberFormat="1" applyFont="1" applyBorder="1"/>
    <xf numFmtId="0" fontId="1" fillId="0" borderId="8" xfId="0" applyFont="1" applyFill="1" applyBorder="1" applyAlignment="1">
      <alignment vertical="center"/>
    </xf>
    <xf numFmtId="49" fontId="1" fillId="0" borderId="8" xfId="0" applyNumberFormat="1" applyFont="1" applyBorder="1" applyAlignment="1">
      <alignment horizontal="right"/>
    </xf>
    <xf numFmtId="0" fontId="3" fillId="0" borderId="13" xfId="0" applyFont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right"/>
    </xf>
    <xf numFmtId="0" fontId="1" fillId="0" borderId="22" xfId="0" applyFont="1" applyBorder="1"/>
    <xf numFmtId="0" fontId="1" fillId="0" borderId="11" xfId="0" applyFont="1" applyBorder="1"/>
    <xf numFmtId="3" fontId="1" fillId="0" borderId="2" xfId="0" applyNumberFormat="1" applyFont="1" applyBorder="1"/>
    <xf numFmtId="3" fontId="1" fillId="0" borderId="12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2" fillId="0" borderId="1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5" fontId="2" fillId="0" borderId="1" xfId="1" applyNumberFormat="1" applyFont="1" applyBorder="1" applyAlignment="1"/>
    <xf numFmtId="165" fontId="2" fillId="0" borderId="9" xfId="1" applyNumberFormat="1" applyFont="1" applyBorder="1" applyAlignment="1"/>
    <xf numFmtId="167" fontId="2" fillId="0" borderId="8" xfId="1" applyNumberFormat="1" applyFont="1" applyBorder="1" applyAlignment="1"/>
    <xf numFmtId="0" fontId="1" fillId="0" borderId="21" xfId="0" applyFont="1" applyBorder="1" applyAlignment="1">
      <alignment wrapText="1"/>
    </xf>
    <xf numFmtId="166" fontId="2" fillId="2" borderId="8" xfId="1" applyNumberFormat="1" applyFont="1" applyFill="1" applyBorder="1" applyAlignment="1"/>
    <xf numFmtId="165" fontId="2" fillId="2" borderId="2" xfId="1" applyNumberFormat="1" applyFont="1" applyFill="1" applyBorder="1" applyAlignment="1"/>
    <xf numFmtId="165" fontId="2" fillId="2" borderId="9" xfId="1" applyNumberFormat="1" applyFont="1" applyFill="1" applyBorder="1" applyAlignment="1"/>
    <xf numFmtId="165" fontId="2" fillId="2" borderId="8" xfId="1" applyNumberFormat="1" applyFont="1" applyFill="1" applyBorder="1" applyAlignment="1"/>
    <xf numFmtId="165" fontId="8" fillId="2" borderId="2" xfId="1" applyNumberFormat="1" applyFont="1" applyFill="1" applyBorder="1" applyAlignment="1"/>
    <xf numFmtId="167" fontId="2" fillId="2" borderId="8" xfId="1" applyNumberFormat="1" applyFont="1" applyFill="1" applyBorder="1" applyAlignment="1"/>
    <xf numFmtId="165" fontId="2" fillId="2" borderId="10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/>
    <xf numFmtId="3" fontId="14" fillId="0" borderId="11" xfId="0" applyNumberFormat="1" applyFont="1" applyBorder="1"/>
    <xf numFmtId="165" fontId="14" fillId="0" borderId="12" xfId="0" applyNumberFormat="1" applyFont="1" applyBorder="1"/>
    <xf numFmtId="165" fontId="14" fillId="0" borderId="8" xfId="0" applyNumberFormat="1" applyFont="1" applyBorder="1"/>
    <xf numFmtId="165" fontId="14" fillId="0" borderId="9" xfId="0" applyNumberFormat="1" applyFont="1" applyBorder="1"/>
    <xf numFmtId="3" fontId="17" fillId="0" borderId="11" xfId="0" applyNumberFormat="1" applyFont="1" applyBorder="1"/>
    <xf numFmtId="3" fontId="17" fillId="0" borderId="22" xfId="0" applyNumberFormat="1" applyFont="1" applyBorder="1"/>
    <xf numFmtId="3" fontId="17" fillId="0" borderId="22" xfId="0" applyNumberFormat="1" applyFont="1" applyFill="1" applyBorder="1"/>
    <xf numFmtId="0" fontId="2" fillId="0" borderId="0" xfId="0" applyFont="1" applyAlignment="1">
      <alignment horizontal="right"/>
    </xf>
    <xf numFmtId="165" fontId="1" fillId="0" borderId="11" xfId="1" applyNumberFormat="1" applyFont="1" applyBorder="1" applyAlignment="1">
      <alignment horizontal="right"/>
    </xf>
    <xf numFmtId="165" fontId="2" fillId="0" borderId="0" xfId="0" applyNumberFormat="1" applyFont="1"/>
    <xf numFmtId="165" fontId="0" fillId="0" borderId="0" xfId="0" applyNumberFormat="1"/>
    <xf numFmtId="165" fontId="11" fillId="0" borderId="2" xfId="1" applyNumberFormat="1" applyFont="1" applyBorder="1" applyAlignment="1"/>
    <xf numFmtId="165" fontId="11" fillId="0" borderId="3" xfId="1" applyNumberFormat="1" applyFont="1" applyBorder="1" applyAlignment="1"/>
    <xf numFmtId="165" fontId="15" fillId="0" borderId="8" xfId="1" applyNumberFormat="1" applyFont="1" applyBorder="1" applyAlignment="1"/>
    <xf numFmtId="165" fontId="15" fillId="0" borderId="2" xfId="1" applyNumberFormat="1" applyFont="1" applyBorder="1" applyAlignment="1"/>
    <xf numFmtId="165" fontId="15" fillId="0" borderId="10" xfId="1" applyNumberFormat="1" applyFont="1" applyBorder="1" applyAlignment="1"/>
    <xf numFmtId="165" fontId="15" fillId="2" borderId="2" xfId="1" applyNumberFormat="1" applyFont="1" applyFill="1" applyBorder="1" applyAlignment="1"/>
    <xf numFmtId="165" fontId="15" fillId="2" borderId="10" xfId="1" applyNumberFormat="1" applyFont="1" applyFill="1" applyBorder="1" applyAlignment="1"/>
    <xf numFmtId="165" fontId="15" fillId="2" borderId="8" xfId="1" applyNumberFormat="1" applyFont="1" applyFill="1" applyBorder="1" applyAlignment="1"/>
    <xf numFmtId="165" fontId="20" fillId="2" borderId="2" xfId="1" applyNumberFormat="1" applyFont="1" applyFill="1" applyBorder="1" applyAlignment="1"/>
    <xf numFmtId="165" fontId="20" fillId="0" borderId="2" xfId="1" applyNumberFormat="1" applyFont="1" applyBorder="1" applyAlignment="1"/>
    <xf numFmtId="165" fontId="15" fillId="0" borderId="10" xfId="1" applyNumberFormat="1" applyFont="1" applyBorder="1" applyAlignment="1">
      <alignment horizontal="center"/>
    </xf>
    <xf numFmtId="165" fontId="15" fillId="0" borderId="3" xfId="1" applyNumberFormat="1" applyFont="1" applyBorder="1" applyAlignment="1"/>
    <xf numFmtId="165" fontId="17" fillId="0" borderId="2" xfId="1" applyNumberFormat="1" applyFont="1" applyFill="1" applyBorder="1"/>
    <xf numFmtId="165" fontId="17" fillId="2" borderId="20" xfId="1" applyNumberFormat="1" applyFont="1" applyFill="1" applyBorder="1"/>
    <xf numFmtId="165" fontId="14" fillId="2" borderId="20" xfId="1" applyNumberFormat="1" applyFont="1" applyFill="1" applyBorder="1"/>
    <xf numFmtId="0" fontId="17" fillId="2" borderId="3" xfId="0" applyFont="1" applyFill="1" applyBorder="1" applyAlignment="1">
      <alignment horizontal="center"/>
    </xf>
    <xf numFmtId="165" fontId="17" fillId="2" borderId="3" xfId="1" applyNumberFormat="1" applyFont="1" applyFill="1" applyBorder="1"/>
    <xf numFmtId="165" fontId="14" fillId="2" borderId="3" xfId="1" applyNumberFormat="1" applyFont="1" applyFill="1" applyBorder="1"/>
    <xf numFmtId="165" fontId="14" fillId="2" borderId="3" xfId="0" applyNumberFormat="1" applyFont="1" applyFill="1" applyBorder="1"/>
    <xf numFmtId="0" fontId="2" fillId="0" borderId="0" xfId="2" applyFont="1" applyAlignment="1"/>
    <xf numFmtId="0" fontId="2" fillId="0" borderId="0" xfId="2" applyFont="1" applyAlignment="1">
      <alignment horizontal="left"/>
    </xf>
    <xf numFmtId="0" fontId="2" fillId="0" borderId="0" xfId="2" applyAlignment="1"/>
    <xf numFmtId="0" fontId="1" fillId="0" borderId="13" xfId="2" applyFont="1" applyBorder="1" applyAlignment="1"/>
    <xf numFmtId="0" fontId="2" fillId="0" borderId="14" xfId="2" applyFont="1" applyBorder="1" applyAlignment="1"/>
    <xf numFmtId="0" fontId="2" fillId="0" borderId="14" xfId="2" applyFont="1" applyBorder="1" applyAlignment="1">
      <alignment horizontal="left"/>
    </xf>
    <xf numFmtId="0" fontId="2" fillId="0" borderId="6" xfId="2" applyBorder="1" applyAlignment="1"/>
    <xf numFmtId="0" fontId="2" fillId="0" borderId="0" xfId="2" applyBorder="1" applyAlignment="1"/>
    <xf numFmtId="0" fontId="2" fillId="0" borderId="4" xfId="2" applyFont="1" applyBorder="1" applyAlignment="1"/>
    <xf numFmtId="0" fontId="1" fillId="0" borderId="0" xfId="2" applyFont="1" applyBorder="1" applyAlignment="1"/>
    <xf numFmtId="0" fontId="2" fillId="0" borderId="0" xfId="2" applyFont="1" applyBorder="1" applyAlignment="1">
      <alignment horizontal="left"/>
    </xf>
    <xf numFmtId="0" fontId="2" fillId="0" borderId="0" xfId="2" applyFont="1" applyBorder="1" applyAlignment="1"/>
    <xf numFmtId="0" fontId="2" fillId="0" borderId="5" xfId="2" applyBorder="1" applyAlignment="1"/>
    <xf numFmtId="0" fontId="2" fillId="0" borderId="0" xfId="2" applyFont="1" applyBorder="1" applyAlignment="1">
      <alignment horizontal="center"/>
    </xf>
    <xf numFmtId="0" fontId="1" fillId="0" borderId="4" xfId="2" applyFont="1" applyBorder="1" applyAlignment="1"/>
    <xf numFmtId="0" fontId="1" fillId="0" borderId="0" xfId="2" applyFont="1" applyBorder="1" applyAlignment="1">
      <alignment horizontal="left"/>
    </xf>
    <xf numFmtId="0" fontId="1" fillId="0" borderId="0" xfId="2" applyFont="1" applyBorder="1" applyAlignment="1">
      <alignment horizontal="right"/>
    </xf>
    <xf numFmtId="14" fontId="1" fillId="0" borderId="0" xfId="2" applyNumberFormat="1" applyFont="1" applyBorder="1" applyAlignment="1">
      <alignment horizontal="right"/>
    </xf>
    <xf numFmtId="0" fontId="1" fillId="0" borderId="12" xfId="2" applyFont="1" applyBorder="1" applyAlignment="1">
      <alignment horizontal="center"/>
    </xf>
    <xf numFmtId="0" fontId="1" fillId="0" borderId="8" xfId="2" applyFont="1" applyBorder="1" applyAlignment="1">
      <alignment horizontal="left"/>
    </xf>
    <xf numFmtId="0" fontId="1" fillId="0" borderId="10" xfId="2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0" fontId="1" fillId="0" borderId="1" xfId="2" applyFont="1" applyBorder="1" applyAlignment="1"/>
    <xf numFmtId="0" fontId="1" fillId="0" borderId="3" xfId="2" applyFont="1" applyBorder="1" applyAlignment="1">
      <alignment horizontal="left"/>
    </xf>
    <xf numFmtId="0" fontId="1" fillId="0" borderId="2" xfId="2" applyFont="1" applyBorder="1" applyAlignment="1">
      <alignment horizontal="center"/>
    </xf>
    <xf numFmtId="0" fontId="1" fillId="0" borderId="2" xfId="2" applyFont="1" applyBorder="1" applyAlignment="1"/>
    <xf numFmtId="0" fontId="1" fillId="0" borderId="12" xfId="2" applyFont="1" applyBorder="1" applyAlignment="1">
      <alignment horizontal="left"/>
    </xf>
    <xf numFmtId="0" fontId="2" fillId="0" borderId="2" xfId="2" applyBorder="1" applyAlignment="1"/>
    <xf numFmtId="165" fontId="2" fillId="0" borderId="10" xfId="2" applyNumberFormat="1" applyFont="1" applyBorder="1" applyAlignment="1">
      <alignment horizontal="center"/>
    </xf>
    <xf numFmtId="0" fontId="2" fillId="0" borderId="2" xfId="2" applyFont="1" applyBorder="1" applyAlignment="1"/>
    <xf numFmtId="0" fontId="1" fillId="0" borderId="6" xfId="2" applyFont="1" applyBorder="1" applyAlignment="1"/>
    <xf numFmtId="0" fontId="1" fillId="0" borderId="5" xfId="2" applyFont="1" applyBorder="1" applyAlignment="1"/>
    <xf numFmtId="0" fontId="6" fillId="0" borderId="3" xfId="2" applyFont="1" applyBorder="1" applyAlignment="1"/>
    <xf numFmtId="0" fontId="1" fillId="0" borderId="3" xfId="2" applyFont="1" applyBorder="1" applyAlignment="1">
      <alignment horizontal="center"/>
    </xf>
    <xf numFmtId="0" fontId="1" fillId="0" borderId="7" xfId="2" applyFont="1" applyBorder="1" applyAlignment="1"/>
    <xf numFmtId="9" fontId="2" fillId="0" borderId="0" xfId="2" applyNumberFormat="1" applyAlignment="1"/>
    <xf numFmtId="0" fontId="6" fillId="0" borderId="0" xfId="2" applyFont="1" applyAlignment="1"/>
    <xf numFmtId="0" fontId="17" fillId="0" borderId="1" xfId="2" applyFont="1" applyBorder="1" applyAlignment="1">
      <alignment horizontal="center"/>
    </xf>
    <xf numFmtId="0" fontId="17" fillId="0" borderId="6" xfId="2" applyFont="1" applyBorder="1" applyAlignment="1"/>
    <xf numFmtId="0" fontId="17" fillId="0" borderId="12" xfId="2" applyFont="1" applyBorder="1" applyAlignment="1">
      <alignment horizontal="left"/>
    </xf>
    <xf numFmtId="0" fontId="18" fillId="0" borderId="0" xfId="2" applyFont="1" applyAlignment="1"/>
    <xf numFmtId="0" fontId="17" fillId="0" borderId="2" xfId="2" applyFont="1" applyBorder="1" applyAlignment="1">
      <alignment horizontal="center"/>
    </xf>
    <xf numFmtId="0" fontId="17" fillId="0" borderId="5" xfId="2" applyFont="1" applyBorder="1" applyAlignment="1"/>
    <xf numFmtId="0" fontId="11" fillId="0" borderId="2" xfId="2" applyFont="1" applyBorder="1" applyAlignment="1"/>
    <xf numFmtId="0" fontId="17" fillId="0" borderId="1" xfId="2" applyFont="1" applyBorder="1" applyAlignment="1"/>
    <xf numFmtId="0" fontId="18" fillId="0" borderId="3" xfId="2" applyFont="1" applyBorder="1" applyAlignment="1"/>
    <xf numFmtId="0" fontId="21" fillId="0" borderId="3" xfId="2" applyFont="1" applyBorder="1" applyAlignment="1"/>
    <xf numFmtId="165" fontId="22" fillId="0" borderId="2" xfId="1" applyNumberFormat="1" applyFont="1" applyBorder="1" applyAlignment="1"/>
    <xf numFmtId="0" fontId="21" fillId="0" borderId="0" xfId="2" applyFont="1" applyAlignment="1"/>
    <xf numFmtId="0" fontId="15" fillId="0" borderId="2" xfId="2" applyFont="1" applyBorder="1" applyAlignment="1"/>
    <xf numFmtId="165" fontId="22" fillId="0" borderId="3" xfId="1" applyNumberFormat="1" applyFont="1" applyBorder="1" applyAlignment="1"/>
    <xf numFmtId="0" fontId="9" fillId="0" borderId="0" xfId="2" applyFont="1" applyAlignment="1"/>
    <xf numFmtId="0" fontId="6" fillId="0" borderId="0" xfId="2" applyFont="1" applyAlignment="1">
      <alignment horizontal="left"/>
    </xf>
    <xf numFmtId="0" fontId="9" fillId="0" borderId="0" xfId="2" applyFont="1" applyBorder="1" applyAlignment="1"/>
    <xf numFmtId="0" fontId="2" fillId="0" borderId="0" xfId="2" applyAlignment="1">
      <alignment horizontal="left"/>
    </xf>
    <xf numFmtId="0" fontId="23" fillId="0" borderId="0" xfId="0" applyFont="1"/>
    <xf numFmtId="3" fontId="2" fillId="0" borderId="0" xfId="0" applyNumberFormat="1" applyFont="1"/>
    <xf numFmtId="165" fontId="2" fillId="0" borderId="10" xfId="1" applyNumberFormat="1" applyFont="1" applyFill="1" applyBorder="1" applyAlignment="1"/>
    <xf numFmtId="165" fontId="15" fillId="0" borderId="10" xfId="1" applyNumberFormat="1" applyFont="1" applyFill="1" applyBorder="1" applyAlignment="1"/>
    <xf numFmtId="165" fontId="15" fillId="0" borderId="10" xfId="1" applyNumberFormat="1" applyFont="1" applyFill="1" applyBorder="1" applyAlignment="1">
      <alignment horizontal="center"/>
    </xf>
    <xf numFmtId="166" fontId="2" fillId="0" borderId="8" xfId="1" applyNumberFormat="1" applyFont="1" applyFill="1" applyBorder="1" applyAlignment="1"/>
    <xf numFmtId="167" fontId="2" fillId="0" borderId="8" xfId="1" applyNumberFormat="1" applyFont="1" applyFill="1" applyBorder="1" applyAlignment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3" fontId="17" fillId="2" borderId="17" xfId="1" applyNumberFormat="1" applyFont="1" applyFill="1" applyBorder="1" applyAlignment="1">
      <alignment horizontal="center"/>
    </xf>
    <xf numFmtId="3" fontId="15" fillId="2" borderId="25" xfId="0" applyNumberFormat="1" applyFont="1" applyFill="1" applyBorder="1" applyAlignment="1">
      <alignment horizontal="center"/>
    </xf>
    <xf numFmtId="3" fontId="17" fillId="2" borderId="23" xfId="0" applyNumberFormat="1" applyFont="1" applyFill="1" applyBorder="1" applyAlignment="1">
      <alignment horizontal="center"/>
    </xf>
    <xf numFmtId="3" fontId="15" fillId="2" borderId="24" xfId="0" applyNumberFormat="1" applyFont="1" applyFill="1" applyBorder="1" applyAlignment="1">
      <alignment horizontal="center"/>
    </xf>
    <xf numFmtId="166" fontId="15" fillId="2" borderId="8" xfId="1" applyNumberFormat="1" applyFont="1" applyFill="1" applyBorder="1" applyAlignment="1"/>
    <xf numFmtId="167" fontId="15" fillId="2" borderId="8" xfId="1" applyNumberFormat="1" applyFont="1" applyFill="1" applyBorder="1" applyAlignment="1"/>
  </cellXfs>
  <cellStyles count="4">
    <cellStyle name="Komma" xfId="1" builtinId="3"/>
    <cellStyle name="Normal" xfId="0" builtinId="0"/>
    <cellStyle name="Normal 2" xfId="2"/>
    <cellStyle name="Обычный_Таблицы отчетность 2006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lia\Documents\RUSSLAND\2019\49.%20sesjon\BAKGRUNNSNOTAT\01_STATISTIKK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I"/>
      <sheetName val="Tab II"/>
      <sheetName val="Tab III"/>
      <sheetName val="Tab IV"/>
      <sheetName val="Tab V"/>
      <sheetName val="Tab VI"/>
    </sheetNames>
    <sheetDataSet>
      <sheetData sheetId="0">
        <row r="9">
          <cell r="B9" t="str">
            <v>Norge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Normal="100" workbookViewId="0">
      <selection activeCell="O19" sqref="N19:O19"/>
    </sheetView>
  </sheetViews>
  <sheetFormatPr baseColWidth="10" defaultColWidth="8.88671875" defaultRowHeight="13.2" x14ac:dyDescent="0.25"/>
  <cols>
    <col min="1" max="2" width="17" style="25" customWidth="1"/>
    <col min="3" max="3" width="15.33203125" style="25" customWidth="1"/>
    <col min="4" max="4" width="13" style="25" customWidth="1"/>
    <col min="5" max="5" width="13.109375" style="25" customWidth="1"/>
    <col min="6" max="6" width="15.6640625" style="25" customWidth="1"/>
    <col min="7" max="7" width="16.33203125" style="25" customWidth="1"/>
    <col min="8" max="8" width="13.5546875" style="25" customWidth="1"/>
    <col min="9" max="9" width="16.6640625" style="25" customWidth="1"/>
    <col min="10" max="16384" width="8.88671875" style="25"/>
  </cols>
  <sheetData>
    <row r="1" spans="1:9" x14ac:dyDescent="0.25">
      <c r="H1" s="313" t="s">
        <v>226</v>
      </c>
    </row>
    <row r="2" spans="1:9" ht="13.8" thickBot="1" x14ac:dyDescent="0.3"/>
    <row r="3" spans="1:9" x14ac:dyDescent="0.25">
      <c r="A3" s="4" t="s">
        <v>91</v>
      </c>
      <c r="B3" s="130"/>
      <c r="C3" s="130"/>
      <c r="D3" s="130"/>
      <c r="E3" s="130"/>
      <c r="F3" s="130"/>
      <c r="G3" s="130"/>
      <c r="H3" s="130"/>
      <c r="I3" s="131"/>
    </row>
    <row r="4" spans="1:9" x14ac:dyDescent="0.25">
      <c r="A4" s="36"/>
      <c r="B4" s="8" t="s">
        <v>180</v>
      </c>
      <c r="C4" s="132"/>
      <c r="D4" s="132"/>
      <c r="E4" s="132"/>
      <c r="F4" s="132"/>
      <c r="G4" s="132"/>
      <c r="H4" s="132"/>
      <c r="I4" s="133"/>
    </row>
    <row r="5" spans="1:9" x14ac:dyDescent="0.25">
      <c r="A5" s="36"/>
      <c r="B5" s="8" t="s">
        <v>111</v>
      </c>
      <c r="C5" s="134"/>
      <c r="D5" s="134"/>
      <c r="E5" s="134"/>
      <c r="F5" s="134"/>
      <c r="G5" s="132"/>
      <c r="H5" s="132"/>
      <c r="I5" s="133"/>
    </row>
    <row r="6" spans="1:9" x14ac:dyDescent="0.25">
      <c r="A6" s="36"/>
      <c r="B6" s="8" t="s">
        <v>112</v>
      </c>
      <c r="C6" s="132"/>
      <c r="D6" s="132"/>
      <c r="E6" s="132"/>
      <c r="F6" s="132"/>
      <c r="G6" s="132"/>
      <c r="H6" s="8"/>
      <c r="I6" s="133"/>
    </row>
    <row r="7" spans="1:9" x14ac:dyDescent="0.25">
      <c r="A7" s="36"/>
      <c r="B7" s="8" t="s">
        <v>95</v>
      </c>
      <c r="C7" s="132"/>
      <c r="D7" s="132"/>
      <c r="E7" s="132"/>
      <c r="F7" s="132"/>
      <c r="G7" s="132"/>
      <c r="H7" s="132"/>
      <c r="I7" s="133"/>
    </row>
    <row r="8" spans="1:9" x14ac:dyDescent="0.25">
      <c r="A8" s="36"/>
      <c r="B8" s="8"/>
      <c r="C8" s="132"/>
      <c r="D8" s="132"/>
      <c r="E8" s="132"/>
      <c r="F8" s="132"/>
      <c r="G8" s="132"/>
      <c r="H8" s="132"/>
      <c r="I8" s="133"/>
    </row>
    <row r="9" spans="1:9" x14ac:dyDescent="0.25">
      <c r="A9" s="11" t="s">
        <v>34</v>
      </c>
      <c r="B9" s="93" t="s">
        <v>169</v>
      </c>
      <c r="C9" s="132"/>
      <c r="D9" s="132"/>
      <c r="E9" s="132"/>
      <c r="F9" s="132"/>
      <c r="G9" s="132"/>
      <c r="H9" s="132"/>
      <c r="I9" s="133"/>
    </row>
    <row r="10" spans="1:9" x14ac:dyDescent="0.25">
      <c r="A10" s="11" t="s">
        <v>0</v>
      </c>
      <c r="B10" s="129">
        <v>2020</v>
      </c>
      <c r="C10" s="132"/>
      <c r="D10" s="132"/>
      <c r="E10" s="132"/>
      <c r="F10" s="132"/>
      <c r="G10" s="132"/>
      <c r="H10" s="132"/>
      <c r="I10" s="133"/>
    </row>
    <row r="11" spans="1:9" x14ac:dyDescent="0.25">
      <c r="A11" s="11" t="s">
        <v>1</v>
      </c>
      <c r="B11" s="166">
        <v>44465</v>
      </c>
      <c r="C11" s="132"/>
      <c r="D11" s="132"/>
      <c r="E11" s="132"/>
      <c r="F11" s="132"/>
      <c r="G11" s="132"/>
      <c r="H11" s="132"/>
      <c r="I11" s="133"/>
    </row>
    <row r="12" spans="1:9" x14ac:dyDescent="0.25">
      <c r="A12" s="11" t="s">
        <v>2</v>
      </c>
      <c r="B12" s="166" t="s">
        <v>217</v>
      </c>
      <c r="C12" s="132"/>
      <c r="D12" s="132"/>
      <c r="E12" s="132"/>
      <c r="F12" s="132"/>
      <c r="G12" s="132"/>
      <c r="H12" s="132"/>
      <c r="I12" s="133"/>
    </row>
    <row r="13" spans="1:9" ht="13.8" thickBot="1" x14ac:dyDescent="0.3">
      <c r="A13" s="135"/>
      <c r="B13" s="136"/>
      <c r="C13" s="34"/>
      <c r="D13" s="34"/>
      <c r="E13" s="34"/>
      <c r="F13" s="34"/>
      <c r="G13" s="34"/>
      <c r="H13" s="34"/>
      <c r="I13" s="35"/>
    </row>
    <row r="14" spans="1:9" ht="13.8" thickBot="1" x14ac:dyDescent="0.3">
      <c r="A14" s="37"/>
      <c r="B14" s="38"/>
      <c r="C14" s="137" t="s">
        <v>3</v>
      </c>
      <c r="D14" s="137"/>
      <c r="E14" s="138"/>
      <c r="F14" s="320" t="s">
        <v>106</v>
      </c>
      <c r="G14" s="321"/>
      <c r="H14" s="320" t="s">
        <v>155</v>
      </c>
      <c r="I14" s="321"/>
    </row>
    <row r="15" spans="1:9" ht="13.8" thickBot="1" x14ac:dyDescent="0.3">
      <c r="A15" s="39"/>
      <c r="B15" s="37" t="s">
        <v>4</v>
      </c>
      <c r="C15" s="37" t="s">
        <v>5</v>
      </c>
      <c r="D15" s="320" t="s">
        <v>154</v>
      </c>
      <c r="E15" s="321"/>
      <c r="F15" s="39" t="s">
        <v>6</v>
      </c>
      <c r="G15" s="39" t="s">
        <v>107</v>
      </c>
      <c r="H15" s="37"/>
      <c r="I15" s="37"/>
    </row>
    <row r="16" spans="1:9" x14ac:dyDescent="0.25">
      <c r="A16" s="39"/>
      <c r="B16" s="39"/>
      <c r="C16" s="39" t="s">
        <v>7</v>
      </c>
      <c r="D16" s="39" t="s">
        <v>8</v>
      </c>
      <c r="E16" s="39" t="s">
        <v>9</v>
      </c>
      <c r="F16" s="39" t="s">
        <v>10</v>
      </c>
      <c r="G16" s="39" t="s">
        <v>108</v>
      </c>
      <c r="H16" s="39" t="s">
        <v>8</v>
      </c>
      <c r="I16" s="39" t="s">
        <v>9</v>
      </c>
    </row>
    <row r="17" spans="1:12" ht="13.8" thickBot="1" x14ac:dyDescent="0.3">
      <c r="A17" s="76" t="s">
        <v>11</v>
      </c>
      <c r="B17" s="139"/>
      <c r="C17" s="39" t="s">
        <v>12</v>
      </c>
      <c r="D17" s="132"/>
      <c r="E17" s="41"/>
      <c r="F17" s="41"/>
      <c r="G17" s="41"/>
      <c r="H17" s="41"/>
      <c r="I17" s="41"/>
    </row>
    <row r="18" spans="1:12" x14ac:dyDescent="0.25">
      <c r="A18" s="140"/>
      <c r="B18" s="140"/>
      <c r="C18" s="37"/>
      <c r="D18" s="50"/>
      <c r="E18" s="37"/>
      <c r="F18" s="37"/>
      <c r="G18" s="37"/>
      <c r="H18" s="37"/>
      <c r="I18" s="131"/>
    </row>
    <row r="19" spans="1:12" ht="18" customHeight="1" thickBot="1" x14ac:dyDescent="0.3">
      <c r="A19" s="31" t="s">
        <v>142</v>
      </c>
      <c r="B19" s="84">
        <v>745000</v>
      </c>
      <c r="C19" s="84">
        <v>102446</v>
      </c>
      <c r="D19" s="84">
        <f>(B19-C19)/2</f>
        <v>321277</v>
      </c>
      <c r="E19" s="84">
        <f>(B19-C19)/2</f>
        <v>321277</v>
      </c>
      <c r="F19" s="84">
        <v>6000</v>
      </c>
      <c r="G19" s="84"/>
      <c r="H19" s="84">
        <f>D19+F19-G19</f>
        <v>327277</v>
      </c>
      <c r="I19" s="141">
        <f>E19-F19+G19</f>
        <v>315277</v>
      </c>
      <c r="K19" s="28"/>
    </row>
    <row r="20" spans="1:12" ht="18" customHeight="1" x14ac:dyDescent="0.25">
      <c r="A20" s="32"/>
      <c r="B20" s="140"/>
      <c r="C20" s="140"/>
      <c r="D20" s="140"/>
      <c r="E20" s="140"/>
      <c r="F20" s="140"/>
      <c r="G20" s="140"/>
      <c r="H20" s="142"/>
      <c r="I20" s="140"/>
    </row>
    <row r="21" spans="1:12" ht="18" customHeight="1" thickBot="1" x14ac:dyDescent="0.3">
      <c r="A21" s="31" t="s">
        <v>143</v>
      </c>
      <c r="B21" s="84">
        <v>207000</v>
      </c>
      <c r="C21" s="84">
        <v>13682</v>
      </c>
      <c r="D21" s="84">
        <f>(B21-C21)/2</f>
        <v>96659</v>
      </c>
      <c r="E21" s="84">
        <f>(B21-C21)/2</f>
        <v>96659</v>
      </c>
      <c r="F21" s="84">
        <v>4500</v>
      </c>
      <c r="G21" s="84"/>
      <c r="H21" s="84">
        <f>D21+F21-G21</f>
        <v>101159</v>
      </c>
      <c r="I21" s="141">
        <f t="shared" ref="I21:I25" si="0">E21-F21+G21</f>
        <v>92159</v>
      </c>
    </row>
    <row r="22" spans="1:12" ht="18" customHeight="1" x14ac:dyDescent="0.25">
      <c r="A22" s="33"/>
      <c r="B22" s="85"/>
      <c r="C22" s="85"/>
      <c r="D22" s="85"/>
      <c r="E22" s="85"/>
      <c r="F22" s="85"/>
      <c r="G22" s="85"/>
      <c r="H22" s="85"/>
      <c r="I22" s="140"/>
    </row>
    <row r="23" spans="1:12" ht="18" customHeight="1" thickBot="1" x14ac:dyDescent="0.3">
      <c r="A23" s="33" t="s">
        <v>41</v>
      </c>
      <c r="B23" s="85"/>
      <c r="C23" s="85"/>
      <c r="D23" s="85"/>
      <c r="E23" s="85"/>
      <c r="F23" s="85"/>
      <c r="G23" s="85"/>
      <c r="H23" s="85"/>
      <c r="I23" s="141"/>
    </row>
    <row r="24" spans="1:12" ht="18" customHeight="1" x14ac:dyDescent="0.25">
      <c r="A24" s="32"/>
      <c r="B24" s="143"/>
      <c r="C24" s="143"/>
      <c r="D24" s="143"/>
      <c r="E24" s="143"/>
      <c r="F24" s="143"/>
      <c r="G24" s="143"/>
      <c r="H24" s="143"/>
      <c r="I24" s="140"/>
    </row>
    <row r="25" spans="1:12" ht="18" customHeight="1" thickBot="1" x14ac:dyDescent="0.3">
      <c r="A25" s="33" t="s">
        <v>146</v>
      </c>
      <c r="B25" s="144">
        <v>25500</v>
      </c>
      <c r="C25" s="144">
        <v>1020</v>
      </c>
      <c r="D25" s="144">
        <v>13005</v>
      </c>
      <c r="E25" s="144">
        <v>11475</v>
      </c>
      <c r="F25" s="144"/>
      <c r="G25" s="144"/>
      <c r="H25" s="144">
        <f>D25+F25-G25</f>
        <v>13005</v>
      </c>
      <c r="I25" s="141">
        <f t="shared" si="0"/>
        <v>11475</v>
      </c>
      <c r="K25" s="28"/>
    </row>
    <row r="26" spans="1:12" ht="18" customHeight="1" x14ac:dyDescent="0.25">
      <c r="A26" s="32"/>
      <c r="B26" s="143"/>
      <c r="C26" s="143"/>
      <c r="D26" s="143"/>
      <c r="E26" s="143"/>
      <c r="F26" s="143"/>
      <c r="G26" s="143"/>
      <c r="H26" s="143"/>
      <c r="I26" s="140"/>
      <c r="K26" s="28"/>
    </row>
    <row r="27" spans="1:12" ht="18" customHeight="1" thickBot="1" x14ac:dyDescent="0.3">
      <c r="A27" s="31" t="s">
        <v>171</v>
      </c>
      <c r="B27" s="145">
        <v>55860</v>
      </c>
      <c r="C27" s="145">
        <v>5586</v>
      </c>
      <c r="D27" s="145">
        <v>40219</v>
      </c>
      <c r="E27" s="145">
        <v>10055</v>
      </c>
      <c r="F27" s="145"/>
      <c r="G27" s="145">
        <v>2000</v>
      </c>
      <c r="H27" s="145">
        <f>D27+F27-G27</f>
        <v>38219</v>
      </c>
      <c r="I27" s="141">
        <f t="shared" ref="I27" si="1">E27-F27+G27</f>
        <v>12055</v>
      </c>
      <c r="K27" s="28"/>
      <c r="L27" s="28"/>
    </row>
    <row r="28" spans="1:12" ht="8.25" customHeight="1" x14ac:dyDescent="0.25">
      <c r="A28" s="44"/>
      <c r="B28" s="44"/>
      <c r="C28" s="44"/>
      <c r="D28" s="44"/>
      <c r="E28" s="44"/>
      <c r="F28" s="44"/>
      <c r="G28" s="44"/>
      <c r="H28" s="44"/>
      <c r="I28" s="44"/>
    </row>
    <row r="29" spans="1:12" ht="12.9" customHeight="1" x14ac:dyDescent="0.25">
      <c r="A29" s="57" t="s">
        <v>181</v>
      </c>
      <c r="B29" s="29"/>
      <c r="C29" s="29"/>
      <c r="D29" s="29"/>
      <c r="E29" s="29"/>
      <c r="F29" s="29"/>
      <c r="G29" s="29"/>
      <c r="H29" s="29"/>
      <c r="I29" s="29"/>
    </row>
    <row r="30" spans="1:12" s="29" customFormat="1" ht="12.9" customHeight="1" x14ac:dyDescent="0.2">
      <c r="A30" s="29" t="s">
        <v>131</v>
      </c>
      <c r="G30" s="29" t="s">
        <v>17</v>
      </c>
    </row>
    <row r="31" spans="1:12" s="29" customFormat="1" ht="12.9" customHeight="1" x14ac:dyDescent="0.2">
      <c r="A31" s="24" t="s">
        <v>132</v>
      </c>
    </row>
    <row r="32" spans="1:12" s="29" customFormat="1" ht="12.9" customHeight="1" x14ac:dyDescent="0.2">
      <c r="A32" s="24" t="s">
        <v>147</v>
      </c>
    </row>
    <row r="34" spans="3:3" x14ac:dyDescent="0.25">
      <c r="C34" s="44" t="s">
        <v>15</v>
      </c>
    </row>
  </sheetData>
  <mergeCells count="3">
    <mergeCell ref="F14:G14"/>
    <mergeCell ref="D15:E15"/>
    <mergeCell ref="H14:I14"/>
  </mergeCells>
  <phoneticPr fontId="5" type="noConversion"/>
  <printOptions horizontalCentered="1"/>
  <pageMargins left="0.39370078740157483" right="0.19685039370078741" top="0.59055118110236227" bottom="0.39370078740157483" header="0.51181102362204722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workbookViewId="0">
      <selection activeCell="I24" sqref="I24"/>
    </sheetView>
  </sheetViews>
  <sheetFormatPr baseColWidth="10" defaultColWidth="8.88671875" defaultRowHeight="13.2" x14ac:dyDescent="0.25"/>
  <cols>
    <col min="1" max="1" width="34.109375" style="26" customWidth="1"/>
    <col min="2" max="2" width="18.109375" style="19" customWidth="1"/>
    <col min="3" max="3" width="3.5546875" style="19" customWidth="1"/>
    <col min="4" max="4" width="13.6640625" style="19" customWidth="1"/>
    <col min="5" max="5" width="3.5546875" style="19" customWidth="1"/>
    <col min="6" max="6" width="61" style="19" customWidth="1"/>
    <col min="7" max="16384" width="8.88671875" style="19"/>
  </cols>
  <sheetData>
    <row r="1" spans="1:6" ht="12.75" customHeight="1" thickBot="1" x14ac:dyDescent="0.3">
      <c r="A1" s="94"/>
      <c r="B1" s="95"/>
      <c r="C1" s="95"/>
      <c r="D1" s="95"/>
      <c r="E1" s="95"/>
      <c r="F1" s="95"/>
    </row>
    <row r="2" spans="1:6" x14ac:dyDescent="0.25">
      <c r="A2" s="96" t="s">
        <v>18</v>
      </c>
      <c r="B2" s="97"/>
      <c r="C2" s="97"/>
      <c r="D2" s="97"/>
      <c r="E2" s="97"/>
      <c r="F2" s="98"/>
    </row>
    <row r="3" spans="1:6" x14ac:dyDescent="0.25">
      <c r="A3" s="99"/>
      <c r="B3" s="95"/>
      <c r="C3" s="95"/>
      <c r="D3" s="95"/>
      <c r="E3" s="95"/>
      <c r="F3" s="100"/>
    </row>
    <row r="4" spans="1:6" x14ac:dyDescent="0.25">
      <c r="A4" s="101"/>
      <c r="B4" s="102" t="s">
        <v>19</v>
      </c>
      <c r="C4" s="95"/>
      <c r="D4" s="95"/>
      <c r="E4" s="95"/>
      <c r="F4" s="100"/>
    </row>
    <row r="5" spans="1:6" x14ac:dyDescent="0.25">
      <c r="A5" s="101"/>
      <c r="B5" s="102" t="s">
        <v>20</v>
      </c>
      <c r="C5" s="95"/>
      <c r="D5" s="95"/>
      <c r="E5" s="95"/>
      <c r="F5" s="100"/>
    </row>
    <row r="6" spans="1:6" x14ac:dyDescent="0.25">
      <c r="A6" s="101"/>
      <c r="B6" s="103" t="s">
        <v>95</v>
      </c>
      <c r="C6" s="95"/>
      <c r="D6" s="95"/>
      <c r="E6" s="95"/>
      <c r="F6" s="100"/>
    </row>
    <row r="7" spans="1:6" x14ac:dyDescent="0.25">
      <c r="A7" s="101"/>
      <c r="B7" s="102"/>
      <c r="C7" s="95"/>
      <c r="D7" s="95"/>
      <c r="E7" s="95"/>
      <c r="F7" s="100"/>
    </row>
    <row r="8" spans="1:6" x14ac:dyDescent="0.25">
      <c r="A8" s="104" t="s">
        <v>34</v>
      </c>
      <c r="B8" s="180" t="str">
        <f>'Tab I'!B9</f>
        <v>Norge</v>
      </c>
      <c r="C8" s="95"/>
      <c r="D8" s="95"/>
      <c r="E8" s="95"/>
      <c r="F8" s="100"/>
    </row>
    <row r="9" spans="1:6" x14ac:dyDescent="0.25">
      <c r="A9" s="99" t="s">
        <v>21</v>
      </c>
      <c r="B9" s="105">
        <f>'Tab I'!B10</f>
        <v>2020</v>
      </c>
      <c r="C9" s="95"/>
      <c r="D9" s="106"/>
      <c r="E9" s="95"/>
      <c r="F9" s="100"/>
    </row>
    <row r="10" spans="1:6" x14ac:dyDescent="0.25">
      <c r="A10" s="107" t="s">
        <v>22</v>
      </c>
      <c r="B10" s="108">
        <f>'Tab I'!B11</f>
        <v>44465</v>
      </c>
      <c r="C10" s="95"/>
      <c r="D10" s="109"/>
      <c r="E10" s="95"/>
      <c r="F10" s="100"/>
    </row>
    <row r="11" spans="1:6" x14ac:dyDescent="0.25">
      <c r="A11" s="99" t="s">
        <v>89</v>
      </c>
      <c r="B11" s="108" t="str">
        <f>'Tab I'!B12</f>
        <v>01.01 - 31.12.2020</v>
      </c>
      <c r="C11" s="95"/>
      <c r="D11" s="103"/>
      <c r="E11" s="95"/>
      <c r="F11" s="100"/>
    </row>
    <row r="12" spans="1:6" ht="13.8" thickBot="1" x14ac:dyDescent="0.3">
      <c r="A12" s="110"/>
      <c r="B12" s="106"/>
      <c r="C12" s="111"/>
      <c r="D12" s="111"/>
      <c r="E12" s="111"/>
      <c r="F12" s="100"/>
    </row>
    <row r="13" spans="1:6" x14ac:dyDescent="0.25">
      <c r="A13" s="199"/>
      <c r="B13" s="114" t="s">
        <v>23</v>
      </c>
      <c r="C13" s="201"/>
      <c r="D13" s="113" t="s">
        <v>24</v>
      </c>
      <c r="E13" s="114"/>
      <c r="F13" s="112"/>
    </row>
    <row r="14" spans="1:6" x14ac:dyDescent="0.25">
      <c r="A14" s="110"/>
      <c r="B14" s="115" t="s">
        <v>25</v>
      </c>
      <c r="C14" s="202"/>
      <c r="D14" s="111" t="s">
        <v>26</v>
      </c>
      <c r="E14" s="115"/>
      <c r="F14" s="115"/>
    </row>
    <row r="15" spans="1:6" x14ac:dyDescent="0.25">
      <c r="A15" s="101" t="s">
        <v>11</v>
      </c>
      <c r="B15" s="115" t="s">
        <v>27</v>
      </c>
      <c r="C15" s="202"/>
      <c r="D15" s="111" t="s">
        <v>28</v>
      </c>
      <c r="E15" s="115"/>
      <c r="F15" s="116" t="s">
        <v>30</v>
      </c>
    </row>
    <row r="16" spans="1:6" ht="13.8" thickBot="1" x14ac:dyDescent="0.3">
      <c r="A16" s="200"/>
      <c r="B16" s="118" t="s">
        <v>29</v>
      </c>
      <c r="C16" s="203"/>
      <c r="D16" s="117"/>
      <c r="E16" s="118"/>
      <c r="F16" s="119"/>
    </row>
    <row r="17" spans="1:6" x14ac:dyDescent="0.25">
      <c r="A17" s="181"/>
      <c r="B17" s="206"/>
      <c r="C17" s="184"/>
      <c r="D17" s="182"/>
      <c r="E17" s="183"/>
      <c r="F17" s="184"/>
    </row>
    <row r="18" spans="1:6" x14ac:dyDescent="0.25">
      <c r="A18" s="185" t="s">
        <v>31</v>
      </c>
      <c r="B18" s="207">
        <v>200000</v>
      </c>
      <c r="C18" s="184"/>
      <c r="D18" s="186">
        <v>200000</v>
      </c>
      <c r="E18" s="183"/>
      <c r="F18" s="184"/>
    </row>
    <row r="19" spans="1:6" x14ac:dyDescent="0.25">
      <c r="A19" s="185" t="s">
        <v>16</v>
      </c>
      <c r="B19" s="207">
        <v>47000</v>
      </c>
      <c r="C19" s="184"/>
      <c r="D19" s="186">
        <v>47000</v>
      </c>
      <c r="E19" s="183"/>
      <c r="F19" s="187"/>
    </row>
    <row r="20" spans="1:6" x14ac:dyDescent="0.25">
      <c r="A20" s="185" t="s">
        <v>41</v>
      </c>
      <c r="B20" s="82"/>
      <c r="C20" s="191"/>
      <c r="D20" s="190"/>
      <c r="E20" s="189"/>
      <c r="F20" s="191"/>
    </row>
    <row r="21" spans="1:6" x14ac:dyDescent="0.25">
      <c r="A21" s="185" t="s">
        <v>74</v>
      </c>
      <c r="B21" s="207">
        <v>11475</v>
      </c>
      <c r="C21" s="184"/>
      <c r="D21" s="186">
        <v>13005</v>
      </c>
      <c r="E21" s="183"/>
      <c r="F21" s="187"/>
    </row>
    <row r="22" spans="1:6" x14ac:dyDescent="0.25">
      <c r="A22" s="120" t="s">
        <v>171</v>
      </c>
      <c r="B22" s="207">
        <v>12055</v>
      </c>
      <c r="C22" s="184"/>
      <c r="D22" s="186">
        <v>38219</v>
      </c>
      <c r="E22" s="183"/>
      <c r="F22" s="187"/>
    </row>
    <row r="23" spans="1:6" ht="17.25" customHeight="1" x14ac:dyDescent="0.25">
      <c r="A23" s="120" t="s">
        <v>172</v>
      </c>
      <c r="B23" s="207">
        <v>2000</v>
      </c>
      <c r="C23" s="204" t="s">
        <v>133</v>
      </c>
      <c r="D23" s="186"/>
      <c r="E23" s="189"/>
      <c r="F23" s="121" t="s">
        <v>170</v>
      </c>
    </row>
    <row r="24" spans="1:6" ht="42.75" customHeight="1" x14ac:dyDescent="0.25">
      <c r="A24" s="185" t="s">
        <v>32</v>
      </c>
      <c r="B24" s="82">
        <v>12000</v>
      </c>
      <c r="C24" s="121" t="s">
        <v>134</v>
      </c>
      <c r="D24" s="61"/>
      <c r="E24" s="189"/>
      <c r="F24" s="123" t="s">
        <v>215</v>
      </c>
    </row>
    <row r="25" spans="1:6" ht="15.6" x14ac:dyDescent="0.25">
      <c r="A25" s="185" t="s">
        <v>173</v>
      </c>
      <c r="B25" s="82">
        <v>5000</v>
      </c>
      <c r="C25" s="121" t="s">
        <v>135</v>
      </c>
      <c r="D25" s="186">
        <v>2500</v>
      </c>
      <c r="E25" s="122" t="s">
        <v>137</v>
      </c>
      <c r="F25" s="121" t="s">
        <v>190</v>
      </c>
    </row>
    <row r="26" spans="1:6" ht="15.6" x14ac:dyDescent="0.25">
      <c r="A26" s="185"/>
      <c r="B26" s="82"/>
      <c r="C26" s="121"/>
      <c r="D26" s="186"/>
      <c r="E26" s="122"/>
      <c r="F26" s="121" t="s">
        <v>136</v>
      </c>
    </row>
    <row r="27" spans="1:6" ht="15.6" x14ac:dyDescent="0.25">
      <c r="A27" s="185" t="s">
        <v>191</v>
      </c>
      <c r="B27" s="208"/>
      <c r="C27" s="191"/>
      <c r="D27" s="188">
        <v>200</v>
      </c>
      <c r="E27" s="122" t="s">
        <v>138</v>
      </c>
      <c r="F27" s="121" t="s">
        <v>156</v>
      </c>
    </row>
    <row r="28" spans="1:6" ht="15.6" x14ac:dyDescent="0.25">
      <c r="A28" s="120" t="s">
        <v>211</v>
      </c>
      <c r="B28" s="83">
        <v>67381</v>
      </c>
      <c r="C28" s="121" t="s">
        <v>139</v>
      </c>
      <c r="D28" s="192"/>
      <c r="E28" s="189"/>
      <c r="F28" s="121" t="s">
        <v>157</v>
      </c>
    </row>
    <row r="29" spans="1:6" ht="15.6" x14ac:dyDescent="0.25">
      <c r="A29" s="185" t="s">
        <v>207</v>
      </c>
      <c r="B29" s="83">
        <v>20219</v>
      </c>
      <c r="C29" s="121" t="s">
        <v>140</v>
      </c>
      <c r="D29" s="192"/>
      <c r="E29" s="189"/>
      <c r="F29" s="121" t="s">
        <v>158</v>
      </c>
    </row>
    <row r="30" spans="1:6" ht="13.8" thickBot="1" x14ac:dyDescent="0.3">
      <c r="A30" s="185" t="s">
        <v>33</v>
      </c>
      <c r="B30" s="209"/>
      <c r="C30" s="191"/>
      <c r="D30" s="188">
        <v>4500</v>
      </c>
      <c r="E30" s="189"/>
      <c r="F30" s="191"/>
    </row>
    <row r="31" spans="1:6" ht="15.6" x14ac:dyDescent="0.25">
      <c r="A31" s="185" t="s">
        <v>75</v>
      </c>
      <c r="B31" s="210">
        <v>2500</v>
      </c>
      <c r="C31" s="121" t="s">
        <v>153</v>
      </c>
      <c r="D31" s="193">
        <v>500</v>
      </c>
      <c r="E31" s="122" t="s">
        <v>153</v>
      </c>
      <c r="F31" s="124" t="s">
        <v>159</v>
      </c>
    </row>
    <row r="32" spans="1:6" ht="13.8" thickBot="1" x14ac:dyDescent="0.3">
      <c r="A32" s="194"/>
      <c r="B32" s="210"/>
      <c r="C32" s="205"/>
      <c r="D32" s="196"/>
      <c r="E32" s="195"/>
      <c r="F32" s="125" t="s">
        <v>141</v>
      </c>
    </row>
    <row r="33" spans="1:6" ht="26.25" customHeight="1" thickBot="1" x14ac:dyDescent="0.3">
      <c r="A33" s="197" t="s">
        <v>90</v>
      </c>
      <c r="B33" s="211"/>
      <c r="C33" s="125"/>
      <c r="D33" s="198" t="s">
        <v>189</v>
      </c>
      <c r="E33" s="126" t="s">
        <v>161</v>
      </c>
      <c r="F33" s="127" t="s">
        <v>160</v>
      </c>
    </row>
    <row r="34" spans="1:6" x14ac:dyDescent="0.25">
      <c r="A34" s="27"/>
    </row>
  </sheetData>
  <phoneticPr fontId="5" type="noConversion"/>
  <pageMargins left="0.39370078740157483" right="0.19685039370078741" top="0.78740157480314965" bottom="0.78740157480314965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3" zoomScaleNormal="100" workbookViewId="0">
      <selection activeCell="K24" sqref="K24"/>
    </sheetView>
  </sheetViews>
  <sheetFormatPr baseColWidth="10" defaultColWidth="9.109375" defaultRowHeight="13.2" x14ac:dyDescent="0.25"/>
  <cols>
    <col min="1" max="1" width="18" customWidth="1"/>
    <col min="2" max="2" width="17.33203125" customWidth="1"/>
    <col min="3" max="3" width="18.88671875" customWidth="1"/>
    <col min="4" max="5" width="15.33203125" customWidth="1"/>
    <col min="6" max="6" width="27" customWidth="1"/>
    <col min="7" max="7" width="29.109375" customWidth="1"/>
  </cols>
  <sheetData>
    <row r="1" spans="1:7" ht="13.8" thickBot="1" x14ac:dyDescent="0.3"/>
    <row r="2" spans="1:7" x14ac:dyDescent="0.25">
      <c r="A2" s="4" t="s">
        <v>184</v>
      </c>
      <c r="B2" s="6"/>
      <c r="C2" s="6"/>
      <c r="D2" s="6"/>
      <c r="E2" s="6"/>
      <c r="F2" s="6"/>
      <c r="G2" s="7"/>
    </row>
    <row r="3" spans="1:7" x14ac:dyDescent="0.25">
      <c r="A3" s="3"/>
      <c r="B3" s="8" t="s">
        <v>113</v>
      </c>
      <c r="C3" s="1"/>
      <c r="D3" s="1"/>
      <c r="E3" s="1"/>
      <c r="F3" s="1"/>
      <c r="G3" s="9"/>
    </row>
    <row r="4" spans="1:7" x14ac:dyDescent="0.25">
      <c r="A4" s="3"/>
      <c r="B4" s="8" t="s">
        <v>114</v>
      </c>
      <c r="C4" s="8"/>
      <c r="D4" s="8"/>
      <c r="E4" s="1"/>
      <c r="F4" s="1"/>
      <c r="G4" s="9"/>
    </row>
    <row r="5" spans="1:7" x14ac:dyDescent="0.25">
      <c r="A5" s="3"/>
      <c r="B5" s="1"/>
      <c r="C5" s="1"/>
      <c r="D5" s="1"/>
      <c r="E5" s="1"/>
      <c r="F5" s="1"/>
      <c r="G5" s="9"/>
    </row>
    <row r="6" spans="1:7" x14ac:dyDescent="0.25">
      <c r="A6" s="11" t="s">
        <v>34</v>
      </c>
      <c r="B6" s="93" t="str">
        <f>'Tab I'!B9</f>
        <v>Norge</v>
      </c>
      <c r="C6" s="1"/>
      <c r="D6" s="1"/>
      <c r="E6" s="1"/>
      <c r="F6" s="1"/>
      <c r="G6" s="9"/>
    </row>
    <row r="7" spans="1:7" x14ac:dyDescent="0.25">
      <c r="A7" s="11" t="s">
        <v>0</v>
      </c>
      <c r="B7" s="18">
        <f>'Tab I'!B10</f>
        <v>2020</v>
      </c>
      <c r="C7" s="1"/>
      <c r="D7" s="1"/>
      <c r="E7" s="1"/>
      <c r="F7" s="1"/>
      <c r="G7" s="9"/>
    </row>
    <row r="8" spans="1:7" x14ac:dyDescent="0.25">
      <c r="A8" s="11" t="s">
        <v>1</v>
      </c>
      <c r="B8" s="5">
        <f>'Tab I'!B11</f>
        <v>44465</v>
      </c>
      <c r="C8" s="1"/>
      <c r="D8" s="1"/>
      <c r="E8" s="1"/>
      <c r="F8" s="1"/>
      <c r="G8" s="9"/>
    </row>
    <row r="9" spans="1:7" x14ac:dyDescent="0.25">
      <c r="A9" s="11" t="s">
        <v>2</v>
      </c>
      <c r="B9" s="5" t="str">
        <f>'Tab I'!B12</f>
        <v>01.01 - 31.12.2020</v>
      </c>
      <c r="C9" s="1"/>
      <c r="D9" s="1"/>
      <c r="E9" s="1"/>
      <c r="F9" s="1"/>
      <c r="G9" s="9"/>
    </row>
    <row r="10" spans="1:7" ht="13.8" thickBot="1" x14ac:dyDescent="0.3">
      <c r="A10" s="12"/>
      <c r="B10" s="34"/>
      <c r="C10" s="34"/>
      <c r="D10" s="34"/>
      <c r="E10" s="34"/>
      <c r="F10" s="34"/>
      <c r="G10" s="35"/>
    </row>
    <row r="11" spans="1:7" ht="13.8" thickBot="1" x14ac:dyDescent="0.3">
      <c r="A11" s="36"/>
      <c r="B11" s="37" t="s">
        <v>35</v>
      </c>
      <c r="C11" s="38"/>
      <c r="D11" s="320" t="s">
        <v>106</v>
      </c>
      <c r="E11" s="321"/>
      <c r="F11" s="37" t="s">
        <v>36</v>
      </c>
      <c r="G11" s="37"/>
    </row>
    <row r="12" spans="1:7" x14ac:dyDescent="0.25">
      <c r="A12" s="11" t="s">
        <v>11</v>
      </c>
      <c r="B12" s="39" t="s">
        <v>37</v>
      </c>
      <c r="C12" s="39" t="s">
        <v>98</v>
      </c>
      <c r="D12" s="58" t="s">
        <v>118</v>
      </c>
      <c r="E12" s="37" t="s">
        <v>105</v>
      </c>
      <c r="F12" s="39" t="s">
        <v>103</v>
      </c>
      <c r="G12" s="39" t="s">
        <v>96</v>
      </c>
    </row>
    <row r="13" spans="1:7" ht="15.6" x14ac:dyDescent="0.25">
      <c r="A13" s="11"/>
      <c r="B13" s="39"/>
      <c r="C13" s="39" t="s">
        <v>99</v>
      </c>
      <c r="D13" s="51" t="s">
        <v>101</v>
      </c>
      <c r="E13" s="39" t="s">
        <v>116</v>
      </c>
      <c r="F13" s="39" t="s">
        <v>109</v>
      </c>
      <c r="G13" s="39" t="s">
        <v>115</v>
      </c>
    </row>
    <row r="14" spans="1:7" ht="15.6" x14ac:dyDescent="0.25">
      <c r="A14" s="11"/>
      <c r="B14" s="39"/>
      <c r="C14" s="39" t="s">
        <v>100</v>
      </c>
      <c r="D14" s="51" t="s">
        <v>117</v>
      </c>
      <c r="E14" s="10"/>
      <c r="F14" s="39" t="s">
        <v>110</v>
      </c>
      <c r="G14" s="40"/>
    </row>
    <row r="15" spans="1:7" x14ac:dyDescent="0.25">
      <c r="A15" s="11"/>
      <c r="B15" s="39"/>
      <c r="C15" s="39"/>
      <c r="D15" s="1"/>
      <c r="E15" s="10"/>
      <c r="F15" s="39"/>
      <c r="G15" s="40"/>
    </row>
    <row r="16" spans="1:7" x14ac:dyDescent="0.25">
      <c r="A16" s="11"/>
      <c r="B16" s="39"/>
      <c r="C16" s="59"/>
      <c r="D16" s="51"/>
      <c r="E16" s="40"/>
      <c r="F16" s="39"/>
      <c r="G16" s="40"/>
    </row>
    <row r="17" spans="1:12" ht="13.8" thickBot="1" x14ac:dyDescent="0.3">
      <c r="A17" s="11"/>
      <c r="B17" s="41"/>
      <c r="C17" s="41"/>
      <c r="D17" s="52"/>
      <c r="E17" s="41"/>
      <c r="F17" s="41"/>
      <c r="G17" s="41"/>
    </row>
    <row r="18" spans="1:12" ht="13.8" thickBot="1" x14ac:dyDescent="0.3">
      <c r="A18" s="42"/>
      <c r="B18" s="56" t="s">
        <v>13</v>
      </c>
      <c r="C18" s="56" t="s">
        <v>14</v>
      </c>
      <c r="D18" s="56" t="s">
        <v>38</v>
      </c>
      <c r="E18" s="56" t="s">
        <v>39</v>
      </c>
      <c r="F18" s="56" t="s">
        <v>102</v>
      </c>
      <c r="G18" s="43" t="s">
        <v>40</v>
      </c>
    </row>
    <row r="19" spans="1:12" ht="18" customHeight="1" x14ac:dyDescent="0.25">
      <c r="A19" s="13"/>
      <c r="B19" s="13"/>
      <c r="C19" s="13"/>
      <c r="D19" s="13"/>
      <c r="E19" s="13"/>
      <c r="F19" s="13"/>
      <c r="G19" s="2"/>
    </row>
    <row r="20" spans="1:12" ht="18" customHeight="1" thickBot="1" x14ac:dyDescent="0.3">
      <c r="A20" s="12" t="s">
        <v>31</v>
      </c>
      <c r="B20" s="14">
        <f>'Tab I'!H19</f>
        <v>327277</v>
      </c>
      <c r="C20" s="22">
        <v>7000</v>
      </c>
      <c r="D20" s="22">
        <v>9100</v>
      </c>
      <c r="E20" s="22">
        <f>-10101-2273</f>
        <v>-12374</v>
      </c>
      <c r="F20" s="14">
        <f>SUM(B20:E20)</f>
        <v>331003</v>
      </c>
      <c r="G20" s="84">
        <v>331003</v>
      </c>
    </row>
    <row r="21" spans="1:12" ht="18" customHeight="1" x14ac:dyDescent="0.25">
      <c r="A21" s="13"/>
      <c r="B21" s="15"/>
      <c r="C21" s="23"/>
      <c r="D21" s="23"/>
      <c r="E21" s="23"/>
      <c r="F21" s="15"/>
      <c r="G21" s="16"/>
    </row>
    <row r="22" spans="1:12" ht="18" customHeight="1" thickBot="1" x14ac:dyDescent="0.3">
      <c r="A22" s="12" t="s">
        <v>16</v>
      </c>
      <c r="B22" s="14">
        <f>'Tab I'!H21</f>
        <v>101159</v>
      </c>
      <c r="C22" s="22">
        <v>4000</v>
      </c>
      <c r="D22" s="22">
        <v>2812</v>
      </c>
      <c r="E22" s="22">
        <f>2104-10116</f>
        <v>-8012</v>
      </c>
      <c r="F22" s="14">
        <f>SUM(B22:E22)</f>
        <v>99959</v>
      </c>
      <c r="G22" s="17">
        <v>88285</v>
      </c>
      <c r="I22" s="238"/>
      <c r="J22" s="238"/>
    </row>
    <row r="23" spans="1:12" ht="18" customHeight="1" x14ac:dyDescent="0.25">
      <c r="A23" s="3"/>
      <c r="B23" s="21"/>
      <c r="C23" s="47"/>
      <c r="D23" s="48"/>
      <c r="E23" s="49"/>
      <c r="F23" s="21"/>
      <c r="G23" s="21"/>
    </row>
    <row r="24" spans="1:12" ht="18" customHeight="1" thickBot="1" x14ac:dyDescent="0.3">
      <c r="A24" s="12" t="s">
        <v>41</v>
      </c>
      <c r="B24" s="17"/>
      <c r="C24" s="14"/>
      <c r="D24" s="14"/>
      <c r="E24" s="17"/>
      <c r="F24" s="17"/>
      <c r="G24" s="17"/>
      <c r="L24" s="238"/>
    </row>
    <row r="25" spans="1:12" ht="18" customHeight="1" x14ac:dyDescent="0.25">
      <c r="A25" s="13"/>
      <c r="B25" s="16"/>
      <c r="C25" s="15"/>
      <c r="D25" s="46"/>
      <c r="E25" s="46"/>
      <c r="F25" s="16"/>
      <c r="G25" s="16"/>
    </row>
    <row r="26" spans="1:12" ht="18" customHeight="1" thickBot="1" x14ac:dyDescent="0.3">
      <c r="A26" s="11" t="s">
        <v>74</v>
      </c>
      <c r="B26" s="21">
        <f>'Tab I'!H25</f>
        <v>13005</v>
      </c>
      <c r="C26" s="47">
        <v>750</v>
      </c>
      <c r="D26" s="21"/>
      <c r="E26" s="21"/>
      <c r="F26" s="21">
        <f>SUM(B26:E26)</f>
        <v>13755</v>
      </c>
      <c r="G26" s="85">
        <v>13790</v>
      </c>
    </row>
    <row r="27" spans="1:12" ht="18" customHeight="1" x14ac:dyDescent="0.25">
      <c r="A27" s="20"/>
      <c r="B27" s="16"/>
      <c r="C27" s="15"/>
      <c r="D27" s="15"/>
      <c r="E27" s="16"/>
      <c r="F27" s="16"/>
      <c r="G27" s="16"/>
    </row>
    <row r="28" spans="1:12" ht="18" customHeight="1" thickBot="1" x14ac:dyDescent="0.3">
      <c r="A28" s="31" t="s">
        <v>174</v>
      </c>
      <c r="B28" s="17">
        <f>'Tab I'!H27-1000-1000</f>
        <v>36219</v>
      </c>
      <c r="C28" s="14"/>
      <c r="D28" s="14"/>
      <c r="E28" s="17"/>
      <c r="F28" s="17">
        <f>SUM(B28:E28)</f>
        <v>36219</v>
      </c>
      <c r="G28" s="84">
        <v>33374</v>
      </c>
    </row>
    <row r="29" spans="1:12" s="29" customFormat="1" ht="12.6" customHeight="1" x14ac:dyDescent="0.2">
      <c r="A29" s="57" t="s">
        <v>104</v>
      </c>
    </row>
    <row r="30" spans="1:12" s="29" customFormat="1" ht="12.6" customHeight="1" x14ac:dyDescent="0.2">
      <c r="A30" s="29" t="s">
        <v>144</v>
      </c>
    </row>
    <row r="31" spans="1:12" s="29" customFormat="1" ht="12.6" customHeight="1" x14ac:dyDescent="0.2">
      <c r="A31" s="24" t="s">
        <v>145</v>
      </c>
    </row>
    <row r="32" spans="1:12" s="29" customFormat="1" ht="12.6" customHeight="1" x14ac:dyDescent="0.2">
      <c r="A32" s="29" t="s">
        <v>212</v>
      </c>
    </row>
  </sheetData>
  <mergeCells count="1">
    <mergeCell ref="D11:E11"/>
  </mergeCells>
  <phoneticPr fontId="5" type="noConversion"/>
  <pageMargins left="0.39370078740157483" right="0.19685039370078741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3" zoomScaleNormal="100" workbookViewId="0">
      <selection activeCell="O27" sqref="O27"/>
    </sheetView>
  </sheetViews>
  <sheetFormatPr baseColWidth="10" defaultColWidth="11.44140625" defaultRowHeight="13.2" x14ac:dyDescent="0.25"/>
  <cols>
    <col min="1" max="1" width="16.109375" style="36" customWidth="1"/>
    <col min="2" max="2" width="10.5546875" style="132" customWidth="1"/>
    <col min="3" max="3" width="9.88671875" style="132" customWidth="1"/>
    <col min="4" max="4" width="9" style="132" customWidth="1"/>
    <col min="5" max="5" width="10.44140625" style="132" customWidth="1"/>
    <col min="6" max="7" width="7.6640625" style="132" customWidth="1"/>
    <col min="8" max="8" width="8.6640625" style="132" customWidth="1"/>
    <col min="9" max="9" width="14.109375" style="132" customWidth="1"/>
    <col min="10" max="16384" width="11.44140625" style="44"/>
  </cols>
  <sheetData>
    <row r="1" spans="1:9" ht="14.25" customHeight="1" x14ac:dyDescent="0.25">
      <c r="A1" s="4" t="s">
        <v>42</v>
      </c>
      <c r="B1" s="146"/>
      <c r="C1" s="146"/>
      <c r="D1" s="146"/>
      <c r="E1" s="146"/>
      <c r="F1" s="146"/>
      <c r="G1" s="146"/>
      <c r="H1" s="146"/>
      <c r="I1" s="147"/>
    </row>
    <row r="2" spans="1:9" ht="12.75" customHeight="1" x14ac:dyDescent="0.25">
      <c r="A2" s="11"/>
      <c r="B2" s="8" t="s">
        <v>43</v>
      </c>
      <c r="C2" s="8"/>
      <c r="D2" s="8"/>
      <c r="E2" s="8"/>
      <c r="F2" s="8"/>
      <c r="G2" s="8"/>
      <c r="H2" s="8"/>
      <c r="I2" s="148"/>
    </row>
    <row r="3" spans="1:9" ht="12.75" customHeight="1" x14ac:dyDescent="0.25">
      <c r="A3" s="11"/>
      <c r="B3" s="149" t="s">
        <v>175</v>
      </c>
      <c r="C3" s="149"/>
      <c r="D3" s="149"/>
      <c r="E3" s="149"/>
      <c r="F3" s="149"/>
      <c r="G3" s="149"/>
      <c r="H3" s="149"/>
      <c r="I3" s="148"/>
    </row>
    <row r="4" spans="1:9" ht="12.75" customHeight="1" x14ac:dyDescent="0.25">
      <c r="A4" s="11"/>
      <c r="B4" s="8" t="s">
        <v>93</v>
      </c>
      <c r="C4" s="8"/>
      <c r="D4" s="8"/>
      <c r="E4" s="8"/>
      <c r="F4" s="8"/>
      <c r="G4" s="8"/>
      <c r="H4" s="8"/>
      <c r="I4" s="148"/>
    </row>
    <row r="5" spans="1:9" ht="12.9" customHeight="1" x14ac:dyDescent="0.25">
      <c r="A5" s="11"/>
      <c r="B5" s="8"/>
      <c r="C5" s="8"/>
      <c r="D5" s="8"/>
      <c r="E5" s="8"/>
      <c r="F5" s="8"/>
      <c r="G5" s="8"/>
      <c r="H5" s="8"/>
      <c r="I5" s="148"/>
    </row>
    <row r="6" spans="1:9" ht="12.9" customHeight="1" x14ac:dyDescent="0.25">
      <c r="A6" s="11" t="s">
        <v>44</v>
      </c>
      <c r="B6" s="129" t="str">
        <f>'Tab I'!B9</f>
        <v>Norge</v>
      </c>
      <c r="C6" s="8"/>
      <c r="D6" s="8"/>
      <c r="E6" s="8"/>
      <c r="F6" s="8"/>
      <c r="G6" s="8"/>
      <c r="H6" s="8"/>
      <c r="I6" s="148"/>
    </row>
    <row r="7" spans="1:9" ht="12.9" customHeight="1" x14ac:dyDescent="0.25">
      <c r="A7" s="11" t="s">
        <v>45</v>
      </c>
      <c r="B7" s="8">
        <f>'Tab I'!B10</f>
        <v>2020</v>
      </c>
      <c r="C7" s="8"/>
      <c r="D7" s="8"/>
      <c r="E7" s="8"/>
      <c r="F7" s="8"/>
      <c r="G7" s="8"/>
      <c r="H7" s="8"/>
      <c r="I7" s="148"/>
    </row>
    <row r="8" spans="1:9" ht="12.9" customHeight="1" x14ac:dyDescent="0.25">
      <c r="A8" s="11" t="s">
        <v>46</v>
      </c>
      <c r="B8" s="45">
        <f>'Tab I'!B11</f>
        <v>44465</v>
      </c>
      <c r="C8" s="8"/>
      <c r="D8" s="8"/>
      <c r="E8" s="8"/>
      <c r="F8" s="8"/>
      <c r="G8" s="8"/>
      <c r="H8" s="8"/>
      <c r="I8" s="148"/>
    </row>
    <row r="9" spans="1:9" ht="12.9" customHeight="1" x14ac:dyDescent="0.25">
      <c r="A9" s="11" t="s">
        <v>47</v>
      </c>
      <c r="B9" s="45" t="str">
        <f>'Tab I'!B12</f>
        <v>01.01 - 31.12.2020</v>
      </c>
      <c r="C9" s="8"/>
      <c r="D9" s="8"/>
      <c r="E9" s="8"/>
      <c r="F9" s="8"/>
      <c r="G9" s="8"/>
      <c r="H9" s="8"/>
      <c r="I9" s="148"/>
    </row>
    <row r="10" spans="1:9" ht="13.8" thickBot="1" x14ac:dyDescent="0.3">
      <c r="A10" s="12"/>
      <c r="B10" s="150"/>
      <c r="C10" s="150"/>
      <c r="D10" s="150"/>
      <c r="E10" s="150"/>
      <c r="F10" s="150"/>
      <c r="G10" s="150"/>
      <c r="H10" s="150"/>
      <c r="I10" s="86"/>
    </row>
    <row r="11" spans="1:9" ht="11.1" customHeight="1" x14ac:dyDescent="0.25">
      <c r="A11" s="140"/>
      <c r="B11" s="151"/>
      <c r="C11" s="130"/>
      <c r="D11" s="131"/>
      <c r="E11" s="152"/>
      <c r="F11" s="152"/>
      <c r="G11" s="153"/>
      <c r="H11" s="154"/>
      <c r="I11" s="131"/>
    </row>
    <row r="12" spans="1:9" ht="11.1" customHeight="1" x14ac:dyDescent="0.25">
      <c r="A12" s="40"/>
      <c r="B12" s="36"/>
      <c r="D12" s="133"/>
      <c r="E12" s="51" t="s">
        <v>77</v>
      </c>
      <c r="F12" s="51" t="s">
        <v>152</v>
      </c>
      <c r="G12" s="58"/>
      <c r="H12" s="156"/>
      <c r="I12" s="156" t="s">
        <v>83</v>
      </c>
    </row>
    <row r="13" spans="1:9" ht="11.1" customHeight="1" x14ac:dyDescent="0.25">
      <c r="A13" s="40"/>
      <c r="B13" s="36"/>
      <c r="D13" s="133"/>
      <c r="E13" s="51" t="s">
        <v>76</v>
      </c>
      <c r="F13" s="51" t="s">
        <v>84</v>
      </c>
      <c r="G13" s="58"/>
      <c r="H13" s="156"/>
      <c r="I13" s="156" t="s">
        <v>182</v>
      </c>
    </row>
    <row r="14" spans="1:9" ht="12.6" customHeight="1" x14ac:dyDescent="0.25">
      <c r="A14" s="40"/>
      <c r="B14" s="53" t="s">
        <v>79</v>
      </c>
      <c r="D14" s="133"/>
      <c r="E14" s="128" t="s">
        <v>179</v>
      </c>
      <c r="F14" s="51" t="s">
        <v>85</v>
      </c>
      <c r="G14" s="65"/>
      <c r="H14" s="156"/>
      <c r="I14" s="156" t="s">
        <v>86</v>
      </c>
    </row>
    <row r="15" spans="1:9" ht="11.1" customHeight="1" x14ac:dyDescent="0.25">
      <c r="A15" s="40"/>
      <c r="B15" s="53"/>
      <c r="D15" s="133"/>
      <c r="E15" s="155" t="s">
        <v>178</v>
      </c>
      <c r="F15" s="51"/>
      <c r="G15" s="58"/>
      <c r="H15" s="156"/>
      <c r="I15" s="156" t="s">
        <v>23</v>
      </c>
    </row>
    <row r="16" spans="1:9" ht="11.1" customHeight="1" x14ac:dyDescent="0.25">
      <c r="A16" s="40"/>
      <c r="B16" s="53"/>
      <c r="D16" s="133"/>
      <c r="E16" s="51"/>
      <c r="F16" s="212" t="s">
        <v>196</v>
      </c>
      <c r="G16" s="103"/>
      <c r="H16" s="191"/>
      <c r="I16" s="156" t="s">
        <v>63</v>
      </c>
    </row>
    <row r="17" spans="1:12" ht="11.1" customHeight="1" x14ac:dyDescent="0.25">
      <c r="A17" s="40"/>
      <c r="B17" s="53"/>
      <c r="D17" s="133"/>
      <c r="E17" s="51"/>
      <c r="F17" s="212" t="s">
        <v>197</v>
      </c>
      <c r="G17" s="58"/>
      <c r="H17" s="156"/>
      <c r="I17" s="156" t="s">
        <v>67</v>
      </c>
    </row>
    <row r="18" spans="1:12" ht="13.8" thickBot="1" x14ac:dyDescent="0.3">
      <c r="A18" s="40"/>
      <c r="B18" s="157"/>
      <c r="C18" s="158"/>
      <c r="D18" s="159"/>
      <c r="E18" s="160"/>
      <c r="F18" s="162"/>
      <c r="G18" s="213"/>
      <c r="H18" s="214"/>
      <c r="I18" s="133"/>
    </row>
    <row r="19" spans="1:12" ht="13.8" thickBot="1" x14ac:dyDescent="0.3">
      <c r="A19" s="31" t="s">
        <v>48</v>
      </c>
      <c r="B19" s="161">
        <v>1</v>
      </c>
      <c r="C19" s="161" t="s">
        <v>176</v>
      </c>
      <c r="D19" s="161" t="s">
        <v>177</v>
      </c>
      <c r="E19" s="162"/>
      <c r="F19" s="161">
        <v>1</v>
      </c>
      <c r="G19" s="161" t="s">
        <v>176</v>
      </c>
      <c r="H19" s="161" t="s">
        <v>177</v>
      </c>
      <c r="I19" s="41"/>
    </row>
    <row r="20" spans="1:12" ht="13.8" thickBot="1" x14ac:dyDescent="0.3">
      <c r="A20" s="140"/>
      <c r="B20" s="43"/>
      <c r="C20" s="43"/>
      <c r="D20" s="43"/>
      <c r="E20" s="43"/>
      <c r="F20" s="41"/>
      <c r="G20" s="41"/>
      <c r="H20" s="41"/>
      <c r="I20" s="43"/>
    </row>
    <row r="21" spans="1:12" ht="11.1" customHeight="1" x14ac:dyDescent="0.25">
      <c r="B21" s="140"/>
      <c r="C21" s="140"/>
      <c r="D21" s="140"/>
      <c r="E21" s="140"/>
      <c r="F21" s="140"/>
      <c r="G21" s="140"/>
      <c r="H21" s="140"/>
      <c r="I21" s="163"/>
    </row>
    <row r="22" spans="1:12" ht="11.1" customHeight="1" x14ac:dyDescent="0.25">
      <c r="B22" s="40"/>
      <c r="C22" s="40"/>
      <c r="D22" s="40"/>
      <c r="E22" s="40"/>
      <c r="F22" s="40"/>
      <c r="G22" s="40"/>
      <c r="H22" s="40"/>
      <c r="I22" s="40"/>
      <c r="L22" s="314"/>
    </row>
    <row r="23" spans="1:12" ht="12.9" customHeight="1" x14ac:dyDescent="0.25">
      <c r="A23" s="60" t="s">
        <v>31</v>
      </c>
      <c r="B23" s="232">
        <v>74654.454870000001</v>
      </c>
      <c r="C23" s="232">
        <f>217327.61047+4175</f>
        <v>221502.61047000001</v>
      </c>
      <c r="D23" s="232">
        <v>34845.819190000002</v>
      </c>
      <c r="E23" s="232">
        <f>SUM(B23:D23)</f>
        <v>331002.88453000004</v>
      </c>
      <c r="F23" s="232">
        <v>151.19703999999999</v>
      </c>
      <c r="G23" s="232">
        <v>990.99600999999996</v>
      </c>
      <c r="H23" s="232">
        <v>33.9</v>
      </c>
      <c r="I23" s="232">
        <v>4847</v>
      </c>
    </row>
    <row r="24" spans="1:12" ht="12.9" customHeight="1" x14ac:dyDescent="0.25">
      <c r="A24" s="60" t="s">
        <v>16</v>
      </c>
      <c r="B24" s="233">
        <v>33056.958019999998</v>
      </c>
      <c r="C24" s="233">
        <f>45454.97515+240</f>
        <v>45694.975149999998</v>
      </c>
      <c r="D24" s="233">
        <v>9532.5854099999997</v>
      </c>
      <c r="E24" s="233">
        <f t="shared" ref="E24:E34" si="0">SUM(B24:D24)</f>
        <v>88284.518580000004</v>
      </c>
      <c r="F24" s="233">
        <v>19.513200000000001</v>
      </c>
      <c r="G24" s="233">
        <v>11.93121</v>
      </c>
      <c r="H24" s="233"/>
      <c r="I24" s="233">
        <v>4041</v>
      </c>
    </row>
    <row r="25" spans="1:12" ht="12.9" customHeight="1" x14ac:dyDescent="0.25">
      <c r="A25" s="61" t="s">
        <v>41</v>
      </c>
      <c r="B25" s="233"/>
      <c r="C25" s="233"/>
      <c r="D25" s="233"/>
      <c r="E25" s="233"/>
      <c r="F25" s="233"/>
      <c r="G25" s="233">
        <v>2</v>
      </c>
      <c r="H25" s="233"/>
      <c r="I25" s="233"/>
    </row>
    <row r="26" spans="1:12" ht="12.9" customHeight="1" x14ac:dyDescent="0.25">
      <c r="A26" s="60" t="s">
        <v>74</v>
      </c>
      <c r="B26" s="233">
        <v>1389.0584899999999</v>
      </c>
      <c r="C26" s="233">
        <v>11429.7022</v>
      </c>
      <c r="D26" s="233">
        <v>1707.19758</v>
      </c>
      <c r="E26" s="233">
        <f t="shared" si="0"/>
        <v>14525.958269999999</v>
      </c>
      <c r="F26" s="233">
        <v>1.43858</v>
      </c>
      <c r="G26" s="233">
        <v>1.7711699999999999</v>
      </c>
      <c r="H26" s="233"/>
      <c r="I26" s="233">
        <v>17</v>
      </c>
    </row>
    <row r="27" spans="1:12" ht="26.4" x14ac:dyDescent="0.25">
      <c r="A27" s="120" t="s">
        <v>183</v>
      </c>
      <c r="B27" s="233">
        <v>2293.4453800000001</v>
      </c>
      <c r="C27" s="233">
        <v>27749.39963</v>
      </c>
      <c r="D27" s="233">
        <v>9844.9205399999992</v>
      </c>
      <c r="E27" s="233">
        <f t="shared" si="0"/>
        <v>39887.765549999996</v>
      </c>
      <c r="F27" s="233">
        <v>2.532</v>
      </c>
      <c r="G27" s="233">
        <v>1.5349999999999999</v>
      </c>
      <c r="H27" s="233"/>
      <c r="I27" s="233"/>
    </row>
    <row r="28" spans="1:12" ht="12.9" customHeight="1" x14ac:dyDescent="0.25">
      <c r="A28" s="60" t="s">
        <v>32</v>
      </c>
      <c r="B28" s="233">
        <v>23646.68505</v>
      </c>
      <c r="C28" s="233">
        <v>124881.54580000001</v>
      </c>
      <c r="D28" s="233">
        <v>3119.67292</v>
      </c>
      <c r="E28" s="233">
        <f t="shared" si="0"/>
        <v>151647.90377</v>
      </c>
      <c r="F28" s="233">
        <v>0.2727</v>
      </c>
      <c r="G28" s="233">
        <v>16.503630000000001</v>
      </c>
      <c r="H28" s="233"/>
      <c r="I28" s="233"/>
    </row>
    <row r="29" spans="1:12" ht="12.9" customHeight="1" x14ac:dyDescent="0.25">
      <c r="A29" s="60" t="s">
        <v>192</v>
      </c>
      <c r="B29" s="233">
        <v>1692.1658300000001</v>
      </c>
      <c r="C29" s="233">
        <v>3805.2775199999996</v>
      </c>
      <c r="D29" s="233">
        <v>3048.0374099999999</v>
      </c>
      <c r="E29" s="233">
        <f t="shared" si="0"/>
        <v>8545.4807599999986</v>
      </c>
      <c r="F29" s="233">
        <v>0.22439999999999999</v>
      </c>
      <c r="G29" s="233">
        <v>3.6155400000000002</v>
      </c>
      <c r="H29" s="233"/>
      <c r="I29" s="233">
        <v>201</v>
      </c>
    </row>
    <row r="30" spans="1:12" ht="12.9" customHeight="1" x14ac:dyDescent="0.25">
      <c r="A30" s="60" t="s">
        <v>191</v>
      </c>
      <c r="B30" s="233">
        <v>19.842600000000001</v>
      </c>
      <c r="C30" s="233">
        <v>20.208939999999998</v>
      </c>
      <c r="D30" s="233">
        <v>0.83250000000000002</v>
      </c>
      <c r="E30" s="233">
        <f t="shared" si="0"/>
        <v>40.884040000000006</v>
      </c>
      <c r="F30" s="233"/>
      <c r="G30" s="233">
        <v>1.0999999999999999E-2</v>
      </c>
      <c r="H30" s="233"/>
      <c r="I30" s="233"/>
    </row>
    <row r="31" spans="1:12" ht="12.9" customHeight="1" x14ac:dyDescent="0.25">
      <c r="A31" s="60" t="s">
        <v>49</v>
      </c>
      <c r="B31" s="233">
        <v>18047.751459999999</v>
      </c>
      <c r="C31" s="233">
        <v>974.56135999999992</v>
      </c>
      <c r="D31" s="233">
        <v>87.257940000000005</v>
      </c>
      <c r="E31" s="233">
        <f t="shared" si="0"/>
        <v>19109.570759999999</v>
      </c>
      <c r="F31" s="233"/>
      <c r="G31" s="233">
        <v>0.63236000000000003</v>
      </c>
      <c r="H31" s="233"/>
      <c r="I31" s="233">
        <v>877</v>
      </c>
    </row>
    <row r="32" spans="1:12" s="164" customFormat="1" ht="16.5" customHeight="1" x14ac:dyDescent="0.25">
      <c r="A32" s="120" t="s">
        <v>50</v>
      </c>
      <c r="B32" s="233"/>
      <c r="C32" s="233">
        <v>409358.91310000001</v>
      </c>
      <c r="D32" s="233"/>
      <c r="E32" s="234">
        <f t="shared" si="0"/>
        <v>409358.91310000001</v>
      </c>
      <c r="F32" s="233"/>
      <c r="G32" s="233">
        <v>511.97500000000002</v>
      </c>
      <c r="H32" s="233"/>
      <c r="I32" s="234"/>
    </row>
    <row r="33" spans="1:9" ht="12.9" customHeight="1" x14ac:dyDescent="0.25">
      <c r="A33" s="60" t="s">
        <v>51</v>
      </c>
      <c r="B33" s="233"/>
      <c r="C33" s="233">
        <v>15882.5155</v>
      </c>
      <c r="D33" s="233"/>
      <c r="E33" s="233">
        <f t="shared" si="0"/>
        <v>15882.5155</v>
      </c>
      <c r="F33" s="233"/>
      <c r="G33" s="233">
        <v>71.036000000000001</v>
      </c>
      <c r="H33" s="233"/>
      <c r="I33" s="233"/>
    </row>
    <row r="34" spans="1:9" ht="41.25" customHeight="1" x14ac:dyDescent="0.25">
      <c r="A34" s="219" t="s">
        <v>208</v>
      </c>
      <c r="B34" s="233"/>
      <c r="C34" s="233">
        <v>987.93100000000004</v>
      </c>
      <c r="D34" s="233"/>
      <c r="E34" s="233">
        <f t="shared" si="0"/>
        <v>987.93100000000004</v>
      </c>
      <c r="F34" s="233"/>
      <c r="G34" s="233"/>
      <c r="H34" s="233"/>
      <c r="I34" s="233"/>
    </row>
    <row r="35" spans="1:9" ht="13.8" thickBot="1" x14ac:dyDescent="0.3">
      <c r="A35" s="12" t="s">
        <v>82</v>
      </c>
      <c r="B35" s="232"/>
      <c r="C35" s="232"/>
      <c r="D35" s="232"/>
      <c r="E35" s="232"/>
      <c r="F35" s="228"/>
      <c r="G35" s="228"/>
      <c r="H35" s="228"/>
      <c r="I35" s="233">
        <v>13</v>
      </c>
    </row>
    <row r="36" spans="1:9" ht="13.8" thickBot="1" x14ac:dyDescent="0.3">
      <c r="A36" s="32"/>
      <c r="B36" s="229"/>
      <c r="C36" s="230"/>
      <c r="D36" s="231"/>
      <c r="E36" s="229"/>
      <c r="F36" s="229"/>
      <c r="G36" s="229"/>
      <c r="H36" s="229"/>
      <c r="I36" s="229"/>
    </row>
    <row r="37" spans="1:9" ht="16.2" thickBot="1" x14ac:dyDescent="0.3">
      <c r="A37" s="31" t="s">
        <v>193</v>
      </c>
      <c r="B37" s="322" t="s">
        <v>78</v>
      </c>
      <c r="C37" s="323"/>
      <c r="D37" s="323"/>
      <c r="E37" s="323"/>
      <c r="F37" s="323"/>
      <c r="G37" s="323"/>
      <c r="H37" s="323"/>
      <c r="I37" s="324"/>
    </row>
    <row r="38" spans="1:9" ht="12.9" customHeight="1" x14ac:dyDescent="0.25">
      <c r="A38" s="87" t="s">
        <v>87</v>
      </c>
      <c r="B38" s="252"/>
      <c r="C38" s="325">
        <v>10285</v>
      </c>
      <c r="D38" s="326"/>
      <c r="E38" s="252">
        <f>SUM(B38:D38)</f>
        <v>10285</v>
      </c>
      <c r="F38" s="253"/>
      <c r="G38" s="325"/>
      <c r="H38" s="326"/>
      <c r="I38" s="252"/>
    </row>
    <row r="39" spans="1:9" ht="13.8" thickBot="1" x14ac:dyDescent="0.3">
      <c r="A39" s="31" t="s">
        <v>88</v>
      </c>
      <c r="B39" s="254"/>
      <c r="C39" s="327"/>
      <c r="D39" s="328"/>
      <c r="E39" s="255"/>
      <c r="F39" s="256"/>
      <c r="G39" s="327"/>
      <c r="H39" s="328"/>
      <c r="I39" s="257"/>
    </row>
    <row r="40" spans="1:9" ht="11.1" customHeight="1" x14ac:dyDescent="0.25">
      <c r="A40" s="130"/>
      <c r="F40" s="165"/>
    </row>
    <row r="41" spans="1:9" ht="13.8" x14ac:dyDescent="0.25">
      <c r="A41" s="24" t="s">
        <v>194</v>
      </c>
    </row>
    <row r="42" spans="1:9" x14ac:dyDescent="0.25">
      <c r="A42" s="29" t="s">
        <v>195</v>
      </c>
    </row>
  </sheetData>
  <mergeCells count="5">
    <mergeCell ref="B37:I37"/>
    <mergeCell ref="C38:D38"/>
    <mergeCell ref="G38:H38"/>
    <mergeCell ref="C39:D39"/>
    <mergeCell ref="G39:H3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Normal="100" workbookViewId="0">
      <selection activeCell="L21" sqref="L21"/>
    </sheetView>
  </sheetViews>
  <sheetFormatPr baseColWidth="10" defaultColWidth="9.109375" defaultRowHeight="13.2" x14ac:dyDescent="0.25"/>
  <cols>
    <col min="1" max="1" width="11.6640625" style="44" customWidth="1"/>
    <col min="2" max="2" width="14" style="44" customWidth="1"/>
    <col min="3" max="3" width="16.44140625" style="44" customWidth="1"/>
    <col min="4" max="4" width="15.6640625" style="44" customWidth="1"/>
    <col min="5" max="5" width="15.33203125" style="44" customWidth="1"/>
    <col min="6" max="6" width="24.6640625" style="44" customWidth="1"/>
    <col min="7" max="16384" width="9.109375" style="44"/>
  </cols>
  <sheetData>
    <row r="1" spans="1:6" ht="13.8" thickBot="1" x14ac:dyDescent="0.3"/>
    <row r="2" spans="1:6" x14ac:dyDescent="0.25">
      <c r="A2" s="4" t="s">
        <v>52</v>
      </c>
      <c r="B2" s="146"/>
      <c r="C2" s="146"/>
      <c r="D2" s="146"/>
      <c r="E2" s="146"/>
      <c r="F2" s="147"/>
    </row>
    <row r="3" spans="1:6" x14ac:dyDescent="0.25">
      <c r="A3" s="11"/>
      <c r="B3" s="8" t="s">
        <v>185</v>
      </c>
      <c r="C3" s="8"/>
      <c r="D3" s="8"/>
      <c r="E3" s="8"/>
      <c r="F3" s="148"/>
    </row>
    <row r="4" spans="1:6" x14ac:dyDescent="0.25">
      <c r="A4" s="11"/>
      <c r="B4" s="8" t="s">
        <v>186</v>
      </c>
      <c r="C4" s="8"/>
      <c r="D4" s="8"/>
      <c r="E4" s="8"/>
      <c r="F4" s="148"/>
    </row>
    <row r="5" spans="1:6" x14ac:dyDescent="0.25">
      <c r="A5" s="11"/>
      <c r="B5" s="8"/>
      <c r="C5" s="8"/>
      <c r="D5" s="8"/>
      <c r="E5" s="8"/>
      <c r="F5" s="148"/>
    </row>
    <row r="6" spans="1:6" x14ac:dyDescent="0.25">
      <c r="A6" s="11"/>
      <c r="B6" s="8" t="s">
        <v>53</v>
      </c>
      <c r="C6" s="129" t="str">
        <f>'Tab I'!B9</f>
        <v>Norge</v>
      </c>
      <c r="D6" s="8"/>
      <c r="E6" s="8"/>
      <c r="F6" s="148"/>
    </row>
    <row r="7" spans="1:6" x14ac:dyDescent="0.25">
      <c r="A7" s="11"/>
      <c r="B7" s="8" t="s">
        <v>54</v>
      </c>
      <c r="C7" s="8">
        <f>'Tab I'!B10</f>
        <v>2020</v>
      </c>
      <c r="D7" s="129"/>
      <c r="E7" s="129"/>
      <c r="F7" s="148"/>
    </row>
    <row r="8" spans="1:6" x14ac:dyDescent="0.25">
      <c r="A8" s="11"/>
      <c r="B8" s="8" t="s">
        <v>55</v>
      </c>
      <c r="C8" s="45">
        <f>'Tab I'!B11</f>
        <v>44465</v>
      </c>
      <c r="D8" s="166"/>
      <c r="E8" s="166"/>
      <c r="F8" s="148"/>
    </row>
    <row r="9" spans="1:6" x14ac:dyDescent="0.25">
      <c r="A9" s="11"/>
      <c r="B9" s="8" t="s">
        <v>56</v>
      </c>
      <c r="C9" s="5" t="str">
        <f>'Tab I'!B12</f>
        <v>01.01 - 31.12.2020</v>
      </c>
      <c r="D9" s="129"/>
      <c r="E9" s="129"/>
      <c r="F9" s="148"/>
    </row>
    <row r="10" spans="1:6" ht="13.8" thickBot="1" x14ac:dyDescent="0.3">
      <c r="A10" s="12"/>
      <c r="B10" s="150"/>
      <c r="C10" s="150"/>
      <c r="D10" s="150"/>
      <c r="E10" s="150"/>
      <c r="F10" s="148"/>
    </row>
    <row r="11" spans="1:6" ht="15.6" x14ac:dyDescent="0.25">
      <c r="A11" s="32"/>
      <c r="B11" s="32"/>
      <c r="C11" s="167" t="s">
        <v>94</v>
      </c>
      <c r="D11" s="146"/>
      <c r="E11" s="147"/>
      <c r="F11" s="168" t="s">
        <v>198</v>
      </c>
    </row>
    <row r="12" spans="1:6" ht="13.8" thickBot="1" x14ac:dyDescent="0.3">
      <c r="A12" s="40"/>
      <c r="B12" s="169"/>
      <c r="C12" s="135"/>
      <c r="D12" s="34"/>
      <c r="E12" s="35"/>
      <c r="F12" s="170" t="s">
        <v>199</v>
      </c>
    </row>
    <row r="13" spans="1:6" x14ac:dyDescent="0.25">
      <c r="A13" s="33"/>
      <c r="B13" s="33"/>
      <c r="C13" s="37" t="s">
        <v>92</v>
      </c>
      <c r="D13" s="37" t="s">
        <v>57</v>
      </c>
      <c r="E13" s="32" t="s">
        <v>57</v>
      </c>
      <c r="F13" s="170" t="s">
        <v>63</v>
      </c>
    </row>
    <row r="14" spans="1:6" ht="15.6" x14ac:dyDescent="0.25">
      <c r="A14" s="33"/>
      <c r="B14" s="33"/>
      <c r="C14" s="39" t="s">
        <v>58</v>
      </c>
      <c r="D14" s="39" t="s">
        <v>59</v>
      </c>
      <c r="E14" s="39" t="s">
        <v>187</v>
      </c>
      <c r="F14" s="215" t="s">
        <v>200</v>
      </c>
    </row>
    <row r="15" spans="1:6" x14ac:dyDescent="0.25">
      <c r="A15" s="33" t="s">
        <v>11</v>
      </c>
      <c r="B15" s="33" t="s">
        <v>12</v>
      </c>
      <c r="C15" s="39" t="s">
        <v>60</v>
      </c>
      <c r="D15" s="39" t="s">
        <v>61</v>
      </c>
      <c r="E15" s="39" t="s">
        <v>62</v>
      </c>
      <c r="F15" s="40"/>
    </row>
    <row r="16" spans="1:6" x14ac:dyDescent="0.25">
      <c r="A16" s="33"/>
      <c r="B16" s="33"/>
      <c r="C16" s="39" t="s">
        <v>64</v>
      </c>
      <c r="D16" s="39" t="s">
        <v>65</v>
      </c>
      <c r="E16" s="39" t="s">
        <v>66</v>
      </c>
      <c r="F16" s="40"/>
    </row>
    <row r="17" spans="1:8" x14ac:dyDescent="0.25">
      <c r="A17" s="33"/>
      <c r="B17" s="33"/>
      <c r="C17" s="39" t="s">
        <v>68</v>
      </c>
      <c r="D17" s="171"/>
      <c r="E17" s="39" t="s">
        <v>63</v>
      </c>
      <c r="F17" s="40"/>
    </row>
    <row r="18" spans="1:8" ht="13.8" thickBot="1" x14ac:dyDescent="0.3">
      <c r="A18" s="33"/>
      <c r="B18" s="33"/>
      <c r="C18" s="41" t="s">
        <v>67</v>
      </c>
      <c r="D18" s="172"/>
      <c r="E18" s="41" t="s">
        <v>67</v>
      </c>
      <c r="F18" s="173"/>
    </row>
    <row r="19" spans="1:8" ht="13.8" thickBot="1" x14ac:dyDescent="0.3">
      <c r="A19" s="173"/>
      <c r="B19" s="31"/>
      <c r="C19" s="174" t="s">
        <v>13</v>
      </c>
      <c r="D19" s="43" t="s">
        <v>14</v>
      </c>
      <c r="E19" s="174" t="s">
        <v>69</v>
      </c>
      <c r="F19" s="175" t="s">
        <v>39</v>
      </c>
    </row>
    <row r="20" spans="1:8" ht="13.8" thickBot="1" x14ac:dyDescent="0.3">
      <c r="A20" s="176"/>
      <c r="B20" s="176"/>
      <c r="C20" s="43"/>
      <c r="D20" s="43"/>
      <c r="E20" s="43"/>
      <c r="F20" s="43"/>
    </row>
    <row r="21" spans="1:8" x14ac:dyDescent="0.25">
      <c r="A21" s="32" t="s">
        <v>31</v>
      </c>
      <c r="B21" s="33"/>
      <c r="C21" s="32"/>
      <c r="D21" s="32"/>
      <c r="E21" s="32"/>
      <c r="F21" s="32"/>
    </row>
    <row r="22" spans="1:8" x14ac:dyDescent="0.25">
      <c r="A22" s="33"/>
      <c r="B22" s="33" t="s">
        <v>81</v>
      </c>
      <c r="C22" s="88">
        <v>4945</v>
      </c>
      <c r="D22" s="88">
        <v>3450</v>
      </c>
      <c r="E22" s="88">
        <f>SUM(C22:D22)</f>
        <v>8395</v>
      </c>
      <c r="F22" s="88">
        <v>8072</v>
      </c>
      <c r="H22" s="237"/>
    </row>
    <row r="23" spans="1:8" x14ac:dyDescent="0.25">
      <c r="A23" s="33"/>
      <c r="B23" s="33" t="s">
        <v>70</v>
      </c>
      <c r="C23" s="88">
        <v>4000</v>
      </c>
      <c r="D23" s="88">
        <v>4166</v>
      </c>
      <c r="E23" s="88">
        <f>SUM(C23:D23)</f>
        <v>8166</v>
      </c>
      <c r="F23" s="88">
        <v>8261</v>
      </c>
      <c r="H23" s="237"/>
    </row>
    <row r="24" spans="1:8" x14ac:dyDescent="0.25">
      <c r="A24" s="33"/>
      <c r="B24" s="33" t="s">
        <v>216</v>
      </c>
      <c r="C24" s="88">
        <v>21518</v>
      </c>
      <c r="D24" s="88"/>
      <c r="E24" s="88">
        <v>21518</v>
      </c>
      <c r="F24" s="236">
        <v>21457</v>
      </c>
      <c r="H24" s="237"/>
    </row>
    <row r="25" spans="1:8" ht="13.8" thickBot="1" x14ac:dyDescent="0.3">
      <c r="A25" s="33"/>
      <c r="B25" s="33" t="s">
        <v>71</v>
      </c>
      <c r="C25" s="88">
        <v>3184</v>
      </c>
      <c r="D25" s="88"/>
      <c r="E25" s="88">
        <f>SUM(C25:D25)</f>
        <v>3184</v>
      </c>
      <c r="F25" s="88">
        <v>3075</v>
      </c>
      <c r="H25" s="237"/>
    </row>
    <row r="26" spans="1:8" ht="13.8" thickBot="1" x14ac:dyDescent="0.3">
      <c r="A26" s="176" t="s">
        <v>72</v>
      </c>
      <c r="B26" s="177"/>
      <c r="C26" s="89">
        <f>SUM(C22:C25)</f>
        <v>33647</v>
      </c>
      <c r="D26" s="89">
        <f>SUM(D22:D25)</f>
        <v>7616</v>
      </c>
      <c r="E26" s="89">
        <f>SUM(E22:E25)</f>
        <v>41263</v>
      </c>
      <c r="F26" s="89">
        <f>SUM(F22:F25)</f>
        <v>40865</v>
      </c>
      <c r="H26" s="237"/>
    </row>
    <row r="27" spans="1:8" x14ac:dyDescent="0.25">
      <c r="A27" s="32" t="s">
        <v>16</v>
      </c>
      <c r="B27" s="140"/>
      <c r="C27" s="80"/>
      <c r="D27" s="80"/>
      <c r="E27" s="80"/>
      <c r="F27" s="81"/>
      <c r="H27" s="237"/>
    </row>
    <row r="28" spans="1:8" x14ac:dyDescent="0.25">
      <c r="A28" s="33"/>
      <c r="B28" s="33" t="s">
        <v>81</v>
      </c>
      <c r="C28" s="88">
        <v>1100</v>
      </c>
      <c r="D28" s="88">
        <v>300</v>
      </c>
      <c r="E28" s="88">
        <f>SUM(C28:D28)</f>
        <v>1400</v>
      </c>
      <c r="F28" s="88">
        <v>669</v>
      </c>
      <c r="H28" s="237"/>
    </row>
    <row r="29" spans="1:8" x14ac:dyDescent="0.25">
      <c r="A29" s="33"/>
      <c r="B29" s="33" t="s">
        <v>73</v>
      </c>
      <c r="C29" s="88">
        <v>900</v>
      </c>
      <c r="D29" s="88">
        <v>430</v>
      </c>
      <c r="E29" s="88">
        <f>SUM(C29:D29)</f>
        <v>1330</v>
      </c>
      <c r="F29" s="88">
        <v>944</v>
      </c>
      <c r="H29" s="237"/>
    </row>
    <row r="30" spans="1:8" x14ac:dyDescent="0.25">
      <c r="A30" s="33"/>
      <c r="B30" s="33" t="s">
        <v>216</v>
      </c>
      <c r="C30" s="88">
        <v>1100</v>
      </c>
      <c r="D30" s="88"/>
      <c r="E30" s="88">
        <f>SUM(C30:D30)</f>
        <v>1100</v>
      </c>
      <c r="F30" s="236">
        <v>711</v>
      </c>
      <c r="H30" s="237"/>
    </row>
    <row r="31" spans="1:8" ht="13.8" thickBot="1" x14ac:dyDescent="0.3">
      <c r="A31" s="33"/>
      <c r="B31" s="33" t="s">
        <v>71</v>
      </c>
      <c r="C31" s="88"/>
      <c r="D31" s="88"/>
      <c r="E31" s="88"/>
      <c r="F31" s="251">
        <v>32</v>
      </c>
      <c r="H31" s="237"/>
    </row>
    <row r="32" spans="1:8" ht="13.8" thickBot="1" x14ac:dyDescent="0.3">
      <c r="A32" s="42" t="s">
        <v>72</v>
      </c>
      <c r="B32" s="177"/>
      <c r="C32" s="89">
        <f>SUM(C28:C31)</f>
        <v>3100</v>
      </c>
      <c r="D32" s="89">
        <f>SUM(D28:D31)</f>
        <v>730</v>
      </c>
      <c r="E32" s="89">
        <f>SUM(E28:E31)</f>
        <v>3830</v>
      </c>
      <c r="F32" s="89">
        <f>SUM(F28:F31)</f>
        <v>2356</v>
      </c>
      <c r="H32" s="237"/>
    </row>
    <row r="33" spans="1:14" x14ac:dyDescent="0.25">
      <c r="A33" s="32" t="s">
        <v>74</v>
      </c>
      <c r="B33" s="140"/>
      <c r="C33" s="80"/>
      <c r="D33" s="80"/>
      <c r="E33" s="80"/>
      <c r="F33" s="81"/>
      <c r="H33" s="237"/>
    </row>
    <row r="34" spans="1:14" x14ac:dyDescent="0.25">
      <c r="A34" s="33"/>
      <c r="B34" s="33" t="s">
        <v>81</v>
      </c>
      <c r="C34" s="79"/>
      <c r="D34" s="79"/>
      <c r="E34" s="79"/>
      <c r="F34" s="79"/>
      <c r="H34" s="237"/>
      <c r="N34" s="235"/>
    </row>
    <row r="35" spans="1:14" x14ac:dyDescent="0.25">
      <c r="A35" s="33"/>
      <c r="B35" s="33" t="s">
        <v>73</v>
      </c>
      <c r="C35" s="79"/>
      <c r="D35" s="79"/>
      <c r="E35" s="79"/>
      <c r="F35" s="79"/>
      <c r="H35" s="237"/>
    </row>
    <row r="36" spans="1:14" x14ac:dyDescent="0.25">
      <c r="A36" s="33"/>
      <c r="B36" s="33" t="s">
        <v>216</v>
      </c>
      <c r="C36" s="88">
        <v>50</v>
      </c>
      <c r="D36" s="88"/>
      <c r="E36" s="88">
        <f>SUM(C36:D36)</f>
        <v>50</v>
      </c>
      <c r="F36" s="236">
        <v>82</v>
      </c>
      <c r="H36" s="237"/>
    </row>
    <row r="37" spans="1:14" ht="13.8" thickBot="1" x14ac:dyDescent="0.3">
      <c r="A37" s="33"/>
      <c r="B37" s="33" t="s">
        <v>71</v>
      </c>
      <c r="C37" s="88"/>
      <c r="D37" s="88"/>
      <c r="E37" s="88"/>
      <c r="F37" s="90"/>
      <c r="H37" s="237"/>
    </row>
    <row r="38" spans="1:14" ht="13.8" thickBot="1" x14ac:dyDescent="0.3">
      <c r="A38" s="42" t="s">
        <v>72</v>
      </c>
      <c r="B38" s="177"/>
      <c r="C38" s="89">
        <f>SUM(C34:C37)</f>
        <v>50</v>
      </c>
      <c r="D38" s="89"/>
      <c r="E38" s="89">
        <f>SUM(E34:E37)</f>
        <v>50</v>
      </c>
      <c r="F38" s="89">
        <f>SUM(F34:F37)</f>
        <v>82</v>
      </c>
      <c r="H38" s="237"/>
    </row>
    <row r="39" spans="1:14" s="29" customFormat="1" ht="13.8" x14ac:dyDescent="0.25">
      <c r="A39" s="178" t="s">
        <v>188</v>
      </c>
      <c r="B39" s="179"/>
      <c r="C39" s="179"/>
      <c r="D39" s="179"/>
      <c r="F39" s="30"/>
    </row>
    <row r="40" spans="1:14" ht="13.8" x14ac:dyDescent="0.25">
      <c r="A40" s="178"/>
    </row>
    <row r="41" spans="1:14" x14ac:dyDescent="0.25">
      <c r="A41" s="132"/>
      <c r="B41" s="132"/>
    </row>
  </sheetData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zoomScaleNormal="100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 activeCell="I17" sqref="I17"/>
    </sheetView>
  </sheetViews>
  <sheetFormatPr baseColWidth="10" defaultColWidth="11.44140625" defaultRowHeight="13.2" x14ac:dyDescent="0.25"/>
  <cols>
    <col min="1" max="1" width="9.6640625" style="260" customWidth="1"/>
    <col min="2" max="2" width="16.88671875" style="260" customWidth="1"/>
    <col min="3" max="3" width="44.44140625" style="312" bestFit="1" customWidth="1"/>
    <col min="4" max="4" width="12" style="62" customWidth="1"/>
    <col min="5" max="5" width="2.6640625" style="62" customWidth="1"/>
    <col min="6" max="6" width="11.6640625" style="260" customWidth="1"/>
    <col min="7" max="7" width="2.6640625" style="260" customWidth="1"/>
    <col min="8" max="16384" width="11.44140625" style="260"/>
  </cols>
  <sheetData>
    <row r="1" spans="1:8" ht="13.8" thickBot="1" x14ac:dyDescent="0.3">
      <c r="A1" s="258"/>
      <c r="B1" s="258"/>
      <c r="C1" s="259"/>
      <c r="D1" s="63"/>
      <c r="E1" s="63"/>
      <c r="F1" s="258"/>
    </row>
    <row r="2" spans="1:8" x14ac:dyDescent="0.25">
      <c r="A2" s="261" t="s">
        <v>201</v>
      </c>
      <c r="B2" s="262"/>
      <c r="C2" s="263"/>
      <c r="D2" s="64"/>
      <c r="E2" s="64"/>
      <c r="F2" s="262"/>
      <c r="G2" s="264"/>
      <c r="H2" s="265"/>
    </row>
    <row r="3" spans="1:8" x14ac:dyDescent="0.25">
      <c r="A3" s="266"/>
      <c r="B3" s="267" t="s">
        <v>97</v>
      </c>
      <c r="C3" s="268"/>
      <c r="D3" s="55"/>
      <c r="E3" s="55"/>
      <c r="F3" s="269"/>
      <c r="G3" s="270"/>
      <c r="H3" s="265"/>
    </row>
    <row r="4" spans="1:8" x14ac:dyDescent="0.25">
      <c r="A4" s="266"/>
      <c r="B4" s="267" t="s">
        <v>119</v>
      </c>
      <c r="C4" s="268"/>
      <c r="D4" s="54"/>
      <c r="E4" s="54"/>
      <c r="F4" s="271"/>
      <c r="G4" s="270"/>
      <c r="H4" s="265"/>
    </row>
    <row r="5" spans="1:8" x14ac:dyDescent="0.25">
      <c r="A5" s="266"/>
      <c r="B5" s="267" t="s">
        <v>95</v>
      </c>
      <c r="C5" s="268"/>
      <c r="D5" s="55"/>
      <c r="E5" s="55"/>
      <c r="F5" s="269"/>
      <c r="G5" s="270"/>
      <c r="H5" s="265"/>
    </row>
    <row r="6" spans="1:8" ht="5.4" customHeight="1" x14ac:dyDescent="0.25">
      <c r="A6" s="266"/>
      <c r="B6" s="269"/>
      <c r="C6" s="268"/>
      <c r="D6" s="55"/>
      <c r="E6" s="55"/>
      <c r="F6" s="269"/>
      <c r="G6" s="270"/>
      <c r="H6" s="265"/>
    </row>
    <row r="7" spans="1:8" x14ac:dyDescent="0.25">
      <c r="A7" s="272" t="s">
        <v>34</v>
      </c>
      <c r="B7" s="273" t="str">
        <f>'[1]Tab I'!B9</f>
        <v>Norge</v>
      </c>
      <c r="C7" s="268"/>
      <c r="D7" s="55"/>
      <c r="E7" s="55"/>
      <c r="F7" s="269"/>
      <c r="G7" s="270"/>
      <c r="H7" s="265"/>
    </row>
    <row r="8" spans="1:8" x14ac:dyDescent="0.25">
      <c r="A8" s="272" t="s">
        <v>0</v>
      </c>
      <c r="B8" s="274">
        <f>'Tab I'!B10</f>
        <v>2020</v>
      </c>
      <c r="C8" s="268"/>
      <c r="D8" s="55"/>
      <c r="E8" s="55"/>
      <c r="F8" s="269"/>
      <c r="G8" s="270"/>
      <c r="H8" s="265"/>
    </row>
    <row r="9" spans="1:8" x14ac:dyDescent="0.25">
      <c r="A9" s="272" t="s">
        <v>1</v>
      </c>
      <c r="B9" s="275">
        <f>'Tab I'!B11</f>
        <v>44465</v>
      </c>
      <c r="C9" s="268"/>
      <c r="D9" s="55"/>
      <c r="E9" s="55"/>
      <c r="F9" s="269"/>
      <c r="G9" s="270"/>
      <c r="H9" s="265"/>
    </row>
    <row r="10" spans="1:8" ht="13.8" thickBot="1" x14ac:dyDescent="0.3">
      <c r="A10" s="272" t="s">
        <v>2</v>
      </c>
      <c r="B10" s="275" t="str">
        <f>'Tab I'!B12</f>
        <v>01.01 - 31.12.2020</v>
      </c>
      <c r="C10" s="268"/>
      <c r="D10" s="55"/>
      <c r="E10" s="55"/>
      <c r="F10" s="269"/>
      <c r="G10" s="270"/>
      <c r="H10" s="265"/>
    </row>
    <row r="11" spans="1:8" ht="13.2" customHeight="1" thickBot="1" x14ac:dyDescent="0.3">
      <c r="A11" s="276" t="s">
        <v>80</v>
      </c>
      <c r="B11" s="277" t="s">
        <v>11</v>
      </c>
      <c r="C11" s="276" t="s">
        <v>26</v>
      </c>
      <c r="D11" s="70" t="s">
        <v>9</v>
      </c>
      <c r="E11" s="66"/>
      <c r="F11" s="278" t="s">
        <v>8</v>
      </c>
      <c r="G11" s="66"/>
      <c r="H11" s="265"/>
    </row>
    <row r="12" spans="1:8" ht="16.2" customHeight="1" thickBot="1" x14ac:dyDescent="0.3">
      <c r="A12" s="279">
        <v>2015</v>
      </c>
      <c r="B12" s="280" t="s">
        <v>31</v>
      </c>
      <c r="C12" s="281" t="s">
        <v>127</v>
      </c>
      <c r="D12" s="77">
        <v>382240</v>
      </c>
      <c r="E12" s="69"/>
      <c r="F12" s="78">
        <v>394240</v>
      </c>
      <c r="G12" s="69"/>
      <c r="H12" s="265"/>
    </row>
    <row r="13" spans="1:8" ht="16.2" customHeight="1" thickBot="1" x14ac:dyDescent="0.3">
      <c r="A13" s="282"/>
      <c r="B13" s="283"/>
      <c r="C13" s="284" t="s">
        <v>121</v>
      </c>
      <c r="D13" s="68">
        <f>0.1*D12</f>
        <v>38224</v>
      </c>
      <c r="E13" s="69"/>
      <c r="F13" s="71">
        <f>0.1*F12</f>
        <v>39424</v>
      </c>
      <c r="G13" s="69"/>
      <c r="H13" s="265"/>
    </row>
    <row r="14" spans="1:8" ht="16.2" customHeight="1" thickBot="1" x14ac:dyDescent="0.3">
      <c r="A14" s="285"/>
      <c r="B14" s="283"/>
      <c r="C14" s="284" t="s">
        <v>125</v>
      </c>
      <c r="D14" s="68">
        <v>-12401</v>
      </c>
      <c r="E14" s="73" t="s">
        <v>138</v>
      </c>
      <c r="F14" s="71">
        <v>5270</v>
      </c>
      <c r="G14" s="69"/>
      <c r="H14" s="265"/>
    </row>
    <row r="15" spans="1:8" ht="16.2" customHeight="1" thickBot="1" x14ac:dyDescent="0.3">
      <c r="A15" s="285"/>
      <c r="B15" s="283"/>
      <c r="C15" s="284" t="s">
        <v>124</v>
      </c>
      <c r="D15" s="68">
        <f>D12+D14</f>
        <v>369839</v>
      </c>
      <c r="E15" s="69"/>
      <c r="F15" s="286">
        <f>F12+F14</f>
        <v>399510</v>
      </c>
      <c r="G15" s="69"/>
      <c r="H15" s="265"/>
    </row>
    <row r="16" spans="1:8" ht="16.2" customHeight="1" thickBot="1" x14ac:dyDescent="0.3">
      <c r="A16" s="285"/>
      <c r="B16" s="280" t="s">
        <v>16</v>
      </c>
      <c r="C16" s="284" t="s">
        <v>128</v>
      </c>
      <c r="D16" s="68">
        <v>95894</v>
      </c>
      <c r="E16" s="69"/>
      <c r="F16" s="72">
        <v>104894</v>
      </c>
      <c r="G16" s="69"/>
      <c r="H16" s="265"/>
    </row>
    <row r="17" spans="1:8" ht="16.2" customHeight="1" thickBot="1" x14ac:dyDescent="0.3">
      <c r="A17" s="285"/>
      <c r="B17" s="283"/>
      <c r="C17" s="284" t="s">
        <v>121</v>
      </c>
      <c r="D17" s="68">
        <f>0.1*D16</f>
        <v>9589.4</v>
      </c>
      <c r="E17" s="69"/>
      <c r="F17" s="72">
        <f>0.1*F16</f>
        <v>10489.400000000001</v>
      </c>
      <c r="G17" s="69"/>
      <c r="H17" s="265"/>
    </row>
    <row r="18" spans="1:8" ht="16.2" customHeight="1" thickBot="1" x14ac:dyDescent="0.3">
      <c r="A18" s="287"/>
      <c r="B18" s="69"/>
      <c r="C18" s="284" t="s">
        <v>125</v>
      </c>
      <c r="D18" s="68">
        <v>-9478</v>
      </c>
      <c r="E18" s="73" t="s">
        <v>138</v>
      </c>
      <c r="F18" s="71">
        <v>-10489</v>
      </c>
      <c r="G18" s="69"/>
      <c r="H18" s="265"/>
    </row>
    <row r="19" spans="1:8" ht="16.2" customHeight="1" thickBot="1" x14ac:dyDescent="0.3">
      <c r="A19" s="285"/>
      <c r="B19" s="285"/>
      <c r="C19" s="284" t="s">
        <v>124</v>
      </c>
      <c r="D19" s="68">
        <f>D16+D18</f>
        <v>86416</v>
      </c>
      <c r="E19" s="69"/>
      <c r="F19" s="286">
        <f>F16+F18</f>
        <v>94405</v>
      </c>
      <c r="G19" s="69"/>
      <c r="H19" s="265"/>
    </row>
    <row r="20" spans="1:8" ht="16.2" customHeight="1" thickBot="1" x14ac:dyDescent="0.3">
      <c r="A20" s="279">
        <v>2016</v>
      </c>
      <c r="B20" s="288" t="s">
        <v>31</v>
      </c>
      <c r="C20" s="284" t="s">
        <v>129</v>
      </c>
      <c r="D20" s="68">
        <v>382240</v>
      </c>
      <c r="E20" s="69"/>
      <c r="F20" s="72">
        <v>394240</v>
      </c>
      <c r="G20" s="69"/>
      <c r="H20" s="265"/>
    </row>
    <row r="21" spans="1:8" ht="16.2" customHeight="1" thickBot="1" x14ac:dyDescent="0.3">
      <c r="A21" s="282"/>
      <c r="B21" s="289"/>
      <c r="C21" s="284" t="s">
        <v>120</v>
      </c>
      <c r="D21" s="68">
        <v>12401</v>
      </c>
      <c r="E21" s="69"/>
      <c r="F21" s="72">
        <v>-5270</v>
      </c>
      <c r="G21" s="69"/>
      <c r="H21" s="265"/>
    </row>
    <row r="22" spans="1:8" ht="16.2" customHeight="1" thickBot="1" x14ac:dyDescent="0.3">
      <c r="A22" s="282"/>
      <c r="B22" s="289"/>
      <c r="C22" s="284" t="s">
        <v>121</v>
      </c>
      <c r="D22" s="68">
        <f>0.1*D20</f>
        <v>38224</v>
      </c>
      <c r="E22" s="69"/>
      <c r="F22" s="72">
        <f>0.1*F20</f>
        <v>39424</v>
      </c>
      <c r="G22" s="69"/>
      <c r="H22" s="265"/>
    </row>
    <row r="23" spans="1:8" ht="16.2" customHeight="1" thickBot="1" x14ac:dyDescent="0.3">
      <c r="A23" s="282"/>
      <c r="B23" s="289"/>
      <c r="C23" s="284" t="s">
        <v>122</v>
      </c>
      <c r="D23" s="68">
        <v>12401</v>
      </c>
      <c r="E23" s="73"/>
      <c r="F23" s="72">
        <f>F21</f>
        <v>-5270</v>
      </c>
      <c r="G23" s="69"/>
      <c r="H23" s="265"/>
    </row>
    <row r="24" spans="1:8" ht="16.2" customHeight="1" thickBot="1" x14ac:dyDescent="0.3">
      <c r="A24" s="282"/>
      <c r="B24" s="289"/>
      <c r="C24" s="284" t="s">
        <v>123</v>
      </c>
      <c r="D24" s="68">
        <v>-6494</v>
      </c>
      <c r="E24" s="73" t="s">
        <v>138</v>
      </c>
      <c r="F24" s="72">
        <v>-2096</v>
      </c>
      <c r="G24" s="69"/>
      <c r="H24" s="265"/>
    </row>
    <row r="25" spans="1:8" ht="16.2" customHeight="1" thickBot="1" x14ac:dyDescent="0.3">
      <c r="A25" s="282"/>
      <c r="B25" s="289"/>
      <c r="C25" s="284" t="s">
        <v>124</v>
      </c>
      <c r="D25" s="68">
        <f>D20+D23+D24</f>
        <v>388147</v>
      </c>
      <c r="E25" s="69"/>
      <c r="F25" s="72">
        <f>F20+F23+F24</f>
        <v>386874</v>
      </c>
      <c r="G25" s="69"/>
      <c r="H25" s="265"/>
    </row>
    <row r="26" spans="1:8" ht="16.2" customHeight="1" thickBot="1" x14ac:dyDescent="0.3">
      <c r="A26" s="285"/>
      <c r="B26" s="280" t="s">
        <v>16</v>
      </c>
      <c r="C26" s="284" t="s">
        <v>130</v>
      </c>
      <c r="D26" s="68">
        <v>105700</v>
      </c>
      <c r="E26" s="69"/>
      <c r="F26" s="72">
        <v>114700</v>
      </c>
      <c r="G26" s="69"/>
      <c r="H26" s="265"/>
    </row>
    <row r="27" spans="1:8" ht="16.2" customHeight="1" thickBot="1" x14ac:dyDescent="0.3">
      <c r="A27" s="287"/>
      <c r="B27" s="69"/>
      <c r="C27" s="284" t="s">
        <v>120</v>
      </c>
      <c r="D27" s="68">
        <v>9478</v>
      </c>
      <c r="E27" s="69"/>
      <c r="F27" s="71">
        <v>16872</v>
      </c>
      <c r="G27" s="69"/>
      <c r="H27" s="265"/>
    </row>
    <row r="28" spans="1:8" ht="16.2" customHeight="1" thickBot="1" x14ac:dyDescent="0.3">
      <c r="A28" s="287"/>
      <c r="B28" s="69"/>
      <c r="C28" s="284" t="s">
        <v>121</v>
      </c>
      <c r="D28" s="68">
        <f>0.1*D26</f>
        <v>10570</v>
      </c>
      <c r="E28" s="69"/>
      <c r="F28" s="71">
        <f>0.1*F26</f>
        <v>11470</v>
      </c>
      <c r="G28" s="69"/>
      <c r="H28" s="265"/>
    </row>
    <row r="29" spans="1:8" ht="16.2" customHeight="1" thickBot="1" x14ac:dyDescent="0.3">
      <c r="A29" s="287"/>
      <c r="B29" s="69"/>
      <c r="C29" s="284" t="s">
        <v>122</v>
      </c>
      <c r="D29" s="68">
        <v>9478</v>
      </c>
      <c r="E29" s="73"/>
      <c r="F29" s="71">
        <v>10489</v>
      </c>
      <c r="G29" s="69"/>
      <c r="H29" s="265"/>
    </row>
    <row r="30" spans="1:8" ht="16.2" customHeight="1" thickBot="1" x14ac:dyDescent="0.3">
      <c r="A30" s="287"/>
      <c r="B30" s="69"/>
      <c r="C30" s="284" t="s">
        <v>123</v>
      </c>
      <c r="D30" s="68">
        <v>-2968</v>
      </c>
      <c r="E30" s="73" t="s">
        <v>138</v>
      </c>
      <c r="F30" s="71">
        <v>-11470</v>
      </c>
      <c r="G30" s="69"/>
      <c r="H30" s="265"/>
    </row>
    <row r="31" spans="1:8" ht="16.2" customHeight="1" thickBot="1" x14ac:dyDescent="0.3">
      <c r="A31" s="290"/>
      <c r="B31" s="290"/>
      <c r="C31" s="284" t="s">
        <v>124</v>
      </c>
      <c r="D31" s="67">
        <f>D26+D29+D30</f>
        <v>112210</v>
      </c>
      <c r="E31" s="74"/>
      <c r="F31" s="71">
        <f>F26+F29+F30</f>
        <v>113719</v>
      </c>
      <c r="G31" s="74"/>
      <c r="H31" s="265"/>
    </row>
    <row r="32" spans="1:8" ht="16.2" customHeight="1" thickBot="1" x14ac:dyDescent="0.3">
      <c r="A32" s="279">
        <v>2017</v>
      </c>
      <c r="B32" s="288" t="s">
        <v>31</v>
      </c>
      <c r="C32" s="284" t="s">
        <v>148</v>
      </c>
      <c r="D32" s="68">
        <v>380523</v>
      </c>
      <c r="E32" s="69"/>
      <c r="F32" s="72">
        <v>392523</v>
      </c>
      <c r="G32" s="69"/>
      <c r="H32" s="265"/>
    </row>
    <row r="33" spans="1:8" ht="16.2" customHeight="1" thickBot="1" x14ac:dyDescent="0.3">
      <c r="A33" s="282"/>
      <c r="B33" s="289"/>
      <c r="C33" s="284" t="s">
        <v>149</v>
      </c>
      <c r="D33" s="68">
        <v>6494</v>
      </c>
      <c r="E33" s="69"/>
      <c r="F33" s="72">
        <v>2096</v>
      </c>
      <c r="G33" s="69"/>
      <c r="H33" s="265"/>
    </row>
    <row r="34" spans="1:8" ht="16.2" customHeight="1" thickBot="1" x14ac:dyDescent="0.3">
      <c r="A34" s="282"/>
      <c r="B34" s="289"/>
      <c r="C34" s="284" t="s">
        <v>121</v>
      </c>
      <c r="D34" s="68">
        <f>0.1*D32</f>
        <v>38052.300000000003</v>
      </c>
      <c r="E34" s="69"/>
      <c r="F34" s="72">
        <f>0.1*F32</f>
        <v>39252.300000000003</v>
      </c>
      <c r="G34" s="69"/>
      <c r="H34" s="265"/>
    </row>
    <row r="35" spans="1:8" ht="16.2" customHeight="1" thickBot="1" x14ac:dyDescent="0.3">
      <c r="A35" s="282"/>
      <c r="B35" s="289"/>
      <c r="C35" s="284" t="s">
        <v>125</v>
      </c>
      <c r="D35" s="68">
        <v>6494</v>
      </c>
      <c r="E35" s="73"/>
      <c r="F35" s="72">
        <v>2096</v>
      </c>
      <c r="G35" s="69"/>
      <c r="H35" s="265"/>
    </row>
    <row r="36" spans="1:8" ht="16.2" customHeight="1" thickBot="1" x14ac:dyDescent="0.3">
      <c r="A36" s="282"/>
      <c r="B36" s="289"/>
      <c r="C36" s="284" t="s">
        <v>150</v>
      </c>
      <c r="D36" s="92">
        <v>-846.4</v>
      </c>
      <c r="E36" s="73" t="s">
        <v>138</v>
      </c>
      <c r="F36" s="72">
        <v>212</v>
      </c>
      <c r="G36" s="69"/>
      <c r="H36" s="265"/>
    </row>
    <row r="37" spans="1:8" ht="19.2" customHeight="1" thickBot="1" x14ac:dyDescent="0.3">
      <c r="A37" s="282"/>
      <c r="B37" s="289"/>
      <c r="C37" s="284" t="s">
        <v>124</v>
      </c>
      <c r="D37" s="92">
        <f>D32+D35+D36</f>
        <v>386170.6</v>
      </c>
      <c r="E37" s="69"/>
      <c r="F37" s="72">
        <f>F32+F35+F36</f>
        <v>394831</v>
      </c>
      <c r="G37" s="69"/>
      <c r="H37" s="265"/>
    </row>
    <row r="38" spans="1:8" ht="16.2" customHeight="1" thickBot="1" x14ac:dyDescent="0.3">
      <c r="A38" s="285"/>
      <c r="B38" s="280" t="s">
        <v>16</v>
      </c>
      <c r="C38" s="284" t="s">
        <v>151</v>
      </c>
      <c r="D38" s="68">
        <v>100564</v>
      </c>
      <c r="E38" s="69"/>
      <c r="F38" s="72">
        <v>109564</v>
      </c>
      <c r="G38" s="69"/>
      <c r="H38" s="265"/>
    </row>
    <row r="39" spans="1:8" ht="16.2" customHeight="1" thickBot="1" x14ac:dyDescent="0.3">
      <c r="A39" s="287"/>
      <c r="B39" s="69"/>
      <c r="C39" s="284" t="s">
        <v>149</v>
      </c>
      <c r="D39" s="68">
        <v>2968</v>
      </c>
      <c r="E39" s="69"/>
      <c r="F39" s="71">
        <v>23985</v>
      </c>
      <c r="G39" s="69"/>
      <c r="H39" s="265"/>
    </row>
    <row r="40" spans="1:8" ht="16.2" customHeight="1" thickBot="1" x14ac:dyDescent="0.3">
      <c r="A40" s="287"/>
      <c r="B40" s="69"/>
      <c r="C40" s="284" t="s">
        <v>121</v>
      </c>
      <c r="D40" s="68">
        <f>0.1*D38</f>
        <v>10056.400000000001</v>
      </c>
      <c r="E40" s="69"/>
      <c r="F40" s="71">
        <f>0.1*F38</f>
        <v>10956.400000000001</v>
      </c>
      <c r="G40" s="69"/>
      <c r="H40" s="265"/>
    </row>
    <row r="41" spans="1:8" ht="16.2" customHeight="1" thickBot="1" x14ac:dyDescent="0.3">
      <c r="A41" s="287"/>
      <c r="B41" s="69"/>
      <c r="C41" s="284" t="s">
        <v>125</v>
      </c>
      <c r="D41" s="68">
        <v>2968</v>
      </c>
      <c r="E41" s="73"/>
      <c r="F41" s="71">
        <v>11470</v>
      </c>
      <c r="G41" s="69"/>
      <c r="H41" s="265"/>
    </row>
    <row r="42" spans="1:8" ht="16.2" customHeight="1" thickBot="1" x14ac:dyDescent="0.3">
      <c r="A42" s="287"/>
      <c r="B42" s="69"/>
      <c r="C42" s="284" t="s">
        <v>150</v>
      </c>
      <c r="D42" s="92">
        <v>-1072.5999999999999</v>
      </c>
      <c r="E42" s="73" t="s">
        <v>138</v>
      </c>
      <c r="F42" s="71">
        <v>-10956</v>
      </c>
      <c r="G42" s="69"/>
      <c r="H42" s="265"/>
    </row>
    <row r="43" spans="1:8" ht="18" customHeight="1" thickBot="1" x14ac:dyDescent="0.3">
      <c r="A43" s="290"/>
      <c r="B43" s="290"/>
      <c r="C43" s="284" t="s">
        <v>124</v>
      </c>
      <c r="D43" s="92">
        <f>D38+D41+D42</f>
        <v>102459.4</v>
      </c>
      <c r="E43" s="75"/>
      <c r="F43" s="72">
        <f>F38+F41+F42</f>
        <v>110078</v>
      </c>
      <c r="G43" s="75"/>
      <c r="H43" s="265"/>
    </row>
    <row r="44" spans="1:8" ht="16.2" customHeight="1" thickBot="1" x14ac:dyDescent="0.3">
      <c r="A44" s="279">
        <v>2018</v>
      </c>
      <c r="B44" s="288" t="s">
        <v>31</v>
      </c>
      <c r="C44" s="284" t="s">
        <v>162</v>
      </c>
      <c r="D44" s="68">
        <v>331159</v>
      </c>
      <c r="E44" s="216"/>
      <c r="F44" s="217">
        <v>343159</v>
      </c>
      <c r="G44" s="69"/>
      <c r="H44" s="265"/>
    </row>
    <row r="45" spans="1:8" ht="16.2" customHeight="1" thickBot="1" x14ac:dyDescent="0.3">
      <c r="A45" s="282"/>
      <c r="B45" s="289"/>
      <c r="C45" s="284" t="s">
        <v>163</v>
      </c>
      <c r="D45" s="220">
        <v>846.4</v>
      </c>
      <c r="E45" s="221"/>
      <c r="F45" s="222">
        <v>-212</v>
      </c>
      <c r="G45" s="69"/>
      <c r="H45" s="265"/>
    </row>
    <row r="46" spans="1:8" ht="16.2" customHeight="1" thickBot="1" x14ac:dyDescent="0.3">
      <c r="A46" s="282"/>
      <c r="B46" s="289"/>
      <c r="C46" s="284" t="s">
        <v>121</v>
      </c>
      <c r="D46" s="223">
        <f>0.1*D44</f>
        <v>33115.9</v>
      </c>
      <c r="E46" s="221"/>
      <c r="F46" s="222">
        <f>0.1*F44</f>
        <v>34315.9</v>
      </c>
      <c r="G46" s="69"/>
      <c r="H46" s="265"/>
    </row>
    <row r="47" spans="1:8" ht="16.2" customHeight="1" thickBot="1" x14ac:dyDescent="0.3">
      <c r="A47" s="282"/>
      <c r="B47" s="289"/>
      <c r="C47" s="284" t="s">
        <v>123</v>
      </c>
      <c r="D47" s="220">
        <v>846.4</v>
      </c>
      <c r="E47" s="224"/>
      <c r="F47" s="222">
        <v>-212</v>
      </c>
      <c r="G47" s="69"/>
      <c r="H47" s="265"/>
    </row>
    <row r="48" spans="1:8" ht="16.2" customHeight="1" thickBot="1" x14ac:dyDescent="0.3">
      <c r="A48" s="282"/>
      <c r="B48" s="289"/>
      <c r="C48" s="284" t="s">
        <v>164</v>
      </c>
      <c r="D48" s="225">
        <v>-630.79999999999995</v>
      </c>
      <c r="E48" s="224" t="s">
        <v>138</v>
      </c>
      <c r="F48" s="222">
        <v>17644</v>
      </c>
      <c r="G48" s="69"/>
      <c r="H48" s="265"/>
    </row>
    <row r="49" spans="1:8" ht="17.399999999999999" customHeight="1" thickBot="1" x14ac:dyDescent="0.3">
      <c r="A49" s="291"/>
      <c r="B49" s="292"/>
      <c r="C49" s="284" t="s">
        <v>124</v>
      </c>
      <c r="D49" s="92">
        <f>D44+D47+D48</f>
        <v>331374.60000000003</v>
      </c>
      <c r="E49" s="75"/>
      <c r="F49" s="217">
        <f>F44+F47+F48</f>
        <v>360591</v>
      </c>
      <c r="G49" s="69"/>
      <c r="H49" s="265"/>
    </row>
    <row r="50" spans="1:8" ht="16.2" customHeight="1" thickBot="1" x14ac:dyDescent="0.3">
      <c r="A50" s="279">
        <v>2018</v>
      </c>
      <c r="B50" s="280" t="s">
        <v>16</v>
      </c>
      <c r="C50" s="284" t="s">
        <v>165</v>
      </c>
      <c r="D50" s="68">
        <v>86230</v>
      </c>
      <c r="E50" s="216"/>
      <c r="F50" s="72">
        <v>95230</v>
      </c>
      <c r="G50" s="216"/>
      <c r="H50" s="265"/>
    </row>
    <row r="51" spans="1:8" ht="16.2" customHeight="1" thickBot="1" x14ac:dyDescent="0.3">
      <c r="A51" s="287"/>
      <c r="B51" s="69"/>
      <c r="C51" s="284" t="s">
        <v>163</v>
      </c>
      <c r="D51" s="220">
        <v>1072.5999999999999</v>
      </c>
      <c r="E51" s="221"/>
      <c r="F51" s="226">
        <v>14872</v>
      </c>
      <c r="G51" s="69"/>
      <c r="H51" s="265"/>
    </row>
    <row r="52" spans="1:8" ht="18.600000000000001" customHeight="1" thickBot="1" x14ac:dyDescent="0.3">
      <c r="A52" s="287"/>
      <c r="B52" s="69"/>
      <c r="C52" s="284" t="s">
        <v>121</v>
      </c>
      <c r="D52" s="223">
        <f>0.1*D50</f>
        <v>8623</v>
      </c>
      <c r="E52" s="221"/>
      <c r="F52" s="226">
        <f>0.1*F50</f>
        <v>9523</v>
      </c>
      <c r="G52" s="69"/>
      <c r="H52" s="265"/>
    </row>
    <row r="53" spans="1:8" ht="14.4" customHeight="1" thickBot="1" x14ac:dyDescent="0.3">
      <c r="A53" s="287"/>
      <c r="B53" s="69"/>
      <c r="C53" s="284" t="s">
        <v>123</v>
      </c>
      <c r="D53" s="220">
        <v>1072.5999999999999</v>
      </c>
      <c r="E53" s="224"/>
      <c r="F53" s="226">
        <v>10956</v>
      </c>
      <c r="G53" s="69"/>
      <c r="H53" s="293"/>
    </row>
    <row r="54" spans="1:8" s="294" customFormat="1" ht="13.5" customHeight="1" thickBot="1" x14ac:dyDescent="0.3">
      <c r="A54" s="287"/>
      <c r="B54" s="69"/>
      <c r="C54" s="284" t="s">
        <v>164</v>
      </c>
      <c r="D54" s="218">
        <v>-937.8</v>
      </c>
      <c r="E54" s="73" t="s">
        <v>138</v>
      </c>
      <c r="F54" s="71">
        <v>-9523</v>
      </c>
      <c r="G54" s="69"/>
    </row>
    <row r="55" spans="1:8" s="294" customFormat="1" ht="15.6" customHeight="1" thickBot="1" x14ac:dyDescent="0.3">
      <c r="A55" s="290"/>
      <c r="B55" s="290"/>
      <c r="C55" s="284" t="s">
        <v>124</v>
      </c>
      <c r="D55" s="92">
        <f>D50+D53+D54</f>
        <v>86364.800000000003</v>
      </c>
      <c r="E55" s="75"/>
      <c r="F55" s="72">
        <f>F50+F53+F54</f>
        <v>96663</v>
      </c>
      <c r="G55" s="75"/>
    </row>
    <row r="56" spans="1:8" s="294" customFormat="1" ht="15.6" customHeight="1" thickBot="1" x14ac:dyDescent="0.3">
      <c r="A56" s="279">
        <v>2019</v>
      </c>
      <c r="B56" s="288" t="s">
        <v>31</v>
      </c>
      <c r="C56" s="284" t="s">
        <v>204</v>
      </c>
      <c r="D56" s="68">
        <v>309697</v>
      </c>
      <c r="E56" s="69"/>
      <c r="F56" s="72">
        <v>321697</v>
      </c>
      <c r="G56" s="69"/>
    </row>
    <row r="57" spans="1:8" s="294" customFormat="1" ht="15.6" customHeight="1" thickBot="1" x14ac:dyDescent="0.3">
      <c r="A57" s="282"/>
      <c r="B57" s="289"/>
      <c r="C57" s="284" t="s">
        <v>203</v>
      </c>
      <c r="D57" s="220">
        <v>692.4</v>
      </c>
      <c r="E57" s="221"/>
      <c r="F57" s="227">
        <v>-17644</v>
      </c>
      <c r="G57" s="69"/>
    </row>
    <row r="58" spans="1:8" s="294" customFormat="1" ht="15.6" customHeight="1" thickBot="1" x14ac:dyDescent="0.3">
      <c r="A58" s="282"/>
      <c r="B58" s="289"/>
      <c r="C58" s="284" t="s">
        <v>121</v>
      </c>
      <c r="D58" s="223">
        <f>0.1*D56</f>
        <v>30969.7</v>
      </c>
      <c r="E58" s="221"/>
      <c r="F58" s="227">
        <f>0.1*F56</f>
        <v>32169.7</v>
      </c>
      <c r="G58" s="69"/>
    </row>
    <row r="59" spans="1:8" s="294" customFormat="1" ht="15.6" customHeight="1" thickBot="1" x14ac:dyDescent="0.3">
      <c r="A59" s="282"/>
      <c r="B59" s="289"/>
      <c r="C59" s="284" t="s">
        <v>150</v>
      </c>
      <c r="D59" s="318">
        <v>630.79999999999995</v>
      </c>
      <c r="E59" s="224"/>
      <c r="F59" s="227">
        <v>-17644</v>
      </c>
      <c r="G59" s="69"/>
    </row>
    <row r="60" spans="1:8" s="294" customFormat="1" ht="15.6" customHeight="1" thickBot="1" x14ac:dyDescent="0.3">
      <c r="A60" s="282"/>
      <c r="B60" s="289"/>
      <c r="C60" s="284" t="s">
        <v>202</v>
      </c>
      <c r="D60" s="319">
        <v>-515.6</v>
      </c>
      <c r="E60" s="73"/>
      <c r="F60" s="72">
        <v>10101</v>
      </c>
      <c r="G60" s="69"/>
    </row>
    <row r="61" spans="1:8" s="294" customFormat="1" ht="15.6" customHeight="1" thickBot="1" x14ac:dyDescent="0.3">
      <c r="A61" s="282"/>
      <c r="B61" s="289"/>
      <c r="C61" s="284" t="s">
        <v>124</v>
      </c>
      <c r="D61" s="92">
        <f>D56+D59+D60</f>
        <v>309812.2</v>
      </c>
      <c r="E61" s="69"/>
      <c r="F61" s="72">
        <f>F56+F59+F60</f>
        <v>314154</v>
      </c>
      <c r="G61" s="69"/>
    </row>
    <row r="62" spans="1:8" s="294" customFormat="1" ht="15.6" customHeight="1" thickBot="1" x14ac:dyDescent="0.3">
      <c r="A62" s="285"/>
      <c r="B62" s="280" t="s">
        <v>16</v>
      </c>
      <c r="C62" s="284" t="s">
        <v>205</v>
      </c>
      <c r="D62" s="68">
        <v>72080</v>
      </c>
      <c r="E62" s="69"/>
      <c r="F62" s="72">
        <v>81080</v>
      </c>
      <c r="G62" s="69"/>
    </row>
    <row r="63" spans="1:8" s="294" customFormat="1" ht="15.6" customHeight="1" thickBot="1" x14ac:dyDescent="0.3">
      <c r="A63" s="287"/>
      <c r="B63" s="69"/>
      <c r="C63" s="284" t="s">
        <v>203</v>
      </c>
      <c r="D63" s="220">
        <v>1214.5999999999999</v>
      </c>
      <c r="E63" s="69"/>
      <c r="F63" s="71">
        <v>18512</v>
      </c>
      <c r="G63" s="69"/>
    </row>
    <row r="64" spans="1:8" s="294" customFormat="1" ht="15.6" customHeight="1" thickBot="1" x14ac:dyDescent="0.3">
      <c r="A64" s="287"/>
      <c r="B64" s="69"/>
      <c r="C64" s="284" t="s">
        <v>121</v>
      </c>
      <c r="D64" s="68">
        <f>0.1*D62</f>
        <v>7208</v>
      </c>
      <c r="E64" s="69"/>
      <c r="F64" s="71">
        <f>0.1*F62</f>
        <v>8108</v>
      </c>
      <c r="G64" s="69"/>
    </row>
    <row r="65" spans="1:7" s="294" customFormat="1" ht="15.6" customHeight="1" thickBot="1" x14ac:dyDescent="0.3">
      <c r="A65" s="287"/>
      <c r="B65" s="69"/>
      <c r="C65" s="284" t="s">
        <v>150</v>
      </c>
      <c r="D65" s="318">
        <v>937.8</v>
      </c>
      <c r="E65" s="73"/>
      <c r="F65" s="71">
        <v>9523</v>
      </c>
      <c r="G65" s="69"/>
    </row>
    <row r="66" spans="1:7" s="294" customFormat="1" ht="15.6" customHeight="1" thickBot="1" x14ac:dyDescent="0.3">
      <c r="A66" s="287"/>
      <c r="B66" s="69"/>
      <c r="C66" s="284" t="s">
        <v>202</v>
      </c>
      <c r="D66" s="319">
        <v>-897.6</v>
      </c>
      <c r="E66" s="73"/>
      <c r="F66" s="71">
        <v>-2104</v>
      </c>
      <c r="G66" s="69"/>
    </row>
    <row r="67" spans="1:7" s="294" customFormat="1" ht="15.6" customHeight="1" thickBot="1" x14ac:dyDescent="0.3">
      <c r="A67" s="290"/>
      <c r="B67" s="290"/>
      <c r="C67" s="284" t="s">
        <v>124</v>
      </c>
      <c r="D67" s="92">
        <f>D62+D65+D66</f>
        <v>72120.2</v>
      </c>
      <c r="E67" s="75"/>
      <c r="F67" s="72">
        <f>F62+F65+F66</f>
        <v>88499</v>
      </c>
      <c r="G67" s="75"/>
    </row>
    <row r="68" spans="1:7" s="298" customFormat="1" ht="15.6" customHeight="1" thickBot="1" x14ac:dyDescent="0.3">
      <c r="A68" s="295">
        <v>2020</v>
      </c>
      <c r="B68" s="296" t="s">
        <v>31</v>
      </c>
      <c r="C68" s="297" t="s">
        <v>218</v>
      </c>
      <c r="D68" s="241">
        <v>315277</v>
      </c>
      <c r="E68" s="242"/>
      <c r="F68" s="243">
        <v>327277</v>
      </c>
      <c r="G68" s="239"/>
    </row>
    <row r="69" spans="1:7" s="298" customFormat="1" ht="15.6" customHeight="1" thickBot="1" x14ac:dyDescent="0.3">
      <c r="A69" s="299"/>
      <c r="B69" s="300"/>
      <c r="C69" s="297" t="s">
        <v>213</v>
      </c>
      <c r="D69" s="329">
        <v>515.6</v>
      </c>
      <c r="E69" s="244"/>
      <c r="F69" s="316">
        <v>-10101</v>
      </c>
      <c r="G69" s="239"/>
    </row>
    <row r="70" spans="1:7" s="298" customFormat="1" ht="15.6" customHeight="1" thickBot="1" x14ac:dyDescent="0.3">
      <c r="A70" s="299"/>
      <c r="B70" s="300"/>
      <c r="C70" s="297" t="s">
        <v>219</v>
      </c>
      <c r="D70" s="246">
        <f>0.1*D68</f>
        <v>31527.7</v>
      </c>
      <c r="E70" s="244"/>
      <c r="F70" s="245">
        <f>0.1*F68</f>
        <v>32727.7</v>
      </c>
      <c r="G70" s="239"/>
    </row>
    <row r="71" spans="1:7" s="298" customFormat="1" ht="15.6" customHeight="1" thickBot="1" x14ac:dyDescent="0.3">
      <c r="A71" s="299"/>
      <c r="B71" s="300"/>
      <c r="C71" s="297" t="s">
        <v>164</v>
      </c>
      <c r="D71" s="329">
        <v>515.6</v>
      </c>
      <c r="E71" s="247"/>
      <c r="F71" s="245">
        <v>-10101</v>
      </c>
      <c r="G71" s="239"/>
    </row>
    <row r="72" spans="1:7" s="298" customFormat="1" ht="15.6" customHeight="1" thickBot="1" x14ac:dyDescent="0.3">
      <c r="A72" s="299"/>
      <c r="B72" s="300"/>
      <c r="C72" s="297" t="s">
        <v>214</v>
      </c>
      <c r="D72" s="330">
        <v>-10707.6</v>
      </c>
      <c r="E72" s="248"/>
      <c r="F72" s="243">
        <v>-2273</v>
      </c>
      <c r="G72" s="239"/>
    </row>
    <row r="73" spans="1:7" s="298" customFormat="1" ht="15.6" customHeight="1" thickBot="1" x14ac:dyDescent="0.3">
      <c r="A73" s="299"/>
      <c r="B73" s="300"/>
      <c r="C73" s="297" t="s">
        <v>220</v>
      </c>
      <c r="D73" s="329">
        <f>D68+D71+D72</f>
        <v>305085</v>
      </c>
      <c r="E73" s="242"/>
      <c r="F73" s="243">
        <f>F68+F71+F72</f>
        <v>314903</v>
      </c>
      <c r="G73" s="239"/>
    </row>
    <row r="74" spans="1:7" s="298" customFormat="1" ht="15.6" customHeight="1" thickBot="1" x14ac:dyDescent="0.3">
      <c r="A74" s="301"/>
      <c r="B74" s="302" t="s">
        <v>16</v>
      </c>
      <c r="C74" s="297" t="s">
        <v>223</v>
      </c>
      <c r="D74" s="246">
        <v>92159</v>
      </c>
      <c r="E74" s="242"/>
      <c r="F74" s="243">
        <v>101159</v>
      </c>
      <c r="G74" s="239"/>
    </row>
    <row r="75" spans="1:7" s="298" customFormat="1" ht="15.6" customHeight="1" thickBot="1" x14ac:dyDescent="0.3">
      <c r="A75" s="301"/>
      <c r="B75" s="242"/>
      <c r="C75" s="297" t="s">
        <v>213</v>
      </c>
      <c r="D75" s="329">
        <v>897.6</v>
      </c>
      <c r="E75" s="242"/>
      <c r="F75" s="317">
        <v>2104</v>
      </c>
      <c r="G75" s="239"/>
    </row>
    <row r="76" spans="1:7" s="298" customFormat="1" ht="15.6" customHeight="1" thickBot="1" x14ac:dyDescent="0.3">
      <c r="A76" s="301"/>
      <c r="B76" s="242"/>
      <c r="C76" s="297" t="s">
        <v>219</v>
      </c>
      <c r="D76" s="246">
        <f>0.1*D74</f>
        <v>9215.9</v>
      </c>
      <c r="E76" s="242"/>
      <c r="F76" s="249">
        <f>0.1*F74</f>
        <v>10115.900000000001</v>
      </c>
      <c r="G76" s="239"/>
    </row>
    <row r="77" spans="1:7" s="298" customFormat="1" ht="15.6" customHeight="1" thickBot="1" x14ac:dyDescent="0.3">
      <c r="A77" s="301"/>
      <c r="B77" s="242"/>
      <c r="C77" s="297" t="s">
        <v>164</v>
      </c>
      <c r="D77" s="329">
        <v>897.6</v>
      </c>
      <c r="E77" s="248"/>
      <c r="F77" s="249">
        <v>2104</v>
      </c>
      <c r="G77" s="239"/>
    </row>
    <row r="78" spans="1:7" s="298" customFormat="1" ht="15.6" customHeight="1" thickBot="1" x14ac:dyDescent="0.3">
      <c r="A78" s="301"/>
      <c r="B78" s="242"/>
      <c r="C78" s="297" t="s">
        <v>214</v>
      </c>
      <c r="D78" s="330">
        <v>-8202.6</v>
      </c>
      <c r="E78" s="248"/>
      <c r="F78" s="249">
        <v>-10116</v>
      </c>
      <c r="G78" s="239"/>
    </row>
    <row r="79" spans="1:7" s="298" customFormat="1" ht="15.6" customHeight="1" thickBot="1" x14ac:dyDescent="0.3">
      <c r="A79" s="303"/>
      <c r="B79" s="304"/>
      <c r="C79" s="297" t="s">
        <v>220</v>
      </c>
      <c r="D79" s="329">
        <f>D74+D77+D78</f>
        <v>84854</v>
      </c>
      <c r="E79" s="250"/>
      <c r="F79" s="243">
        <f>F74+F77+F78</f>
        <v>93147</v>
      </c>
      <c r="G79" s="240"/>
    </row>
    <row r="80" spans="1:7" s="306" customFormat="1" ht="15.6" customHeight="1" thickBot="1" x14ac:dyDescent="0.3">
      <c r="A80" s="295">
        <v>2021</v>
      </c>
      <c r="B80" s="296" t="s">
        <v>31</v>
      </c>
      <c r="C80" s="297" t="s">
        <v>224</v>
      </c>
      <c r="D80" s="246">
        <v>378635</v>
      </c>
      <c r="E80" s="242"/>
      <c r="F80" s="72">
        <v>390635</v>
      </c>
      <c r="G80" s="305"/>
    </row>
    <row r="81" spans="1:7" s="306" customFormat="1" ht="15.6" customHeight="1" thickBot="1" x14ac:dyDescent="0.3">
      <c r="A81" s="299"/>
      <c r="B81" s="300"/>
      <c r="C81" s="297" t="s">
        <v>221</v>
      </c>
      <c r="D81" s="329">
        <v>10523</v>
      </c>
      <c r="E81" s="244"/>
      <c r="F81" s="315">
        <v>2273</v>
      </c>
      <c r="G81" s="305"/>
    </row>
    <row r="82" spans="1:7" s="306" customFormat="1" ht="15.6" customHeight="1" thickBot="1" x14ac:dyDescent="0.3">
      <c r="A82" s="299"/>
      <c r="B82" s="300"/>
      <c r="C82" s="297" t="s">
        <v>219</v>
      </c>
      <c r="D82" s="246">
        <f>0.1*D80</f>
        <v>37863.5</v>
      </c>
      <c r="E82" s="244"/>
      <c r="F82" s="227">
        <f>0.1*F80</f>
        <v>39063.5</v>
      </c>
      <c r="G82" s="305"/>
    </row>
    <row r="83" spans="1:7" s="306" customFormat="1" ht="15.6" customHeight="1" thickBot="1" x14ac:dyDescent="0.3">
      <c r="A83" s="299"/>
      <c r="B83" s="300"/>
      <c r="C83" s="297" t="s">
        <v>202</v>
      </c>
      <c r="D83" s="329">
        <v>10707.6</v>
      </c>
      <c r="E83" s="247"/>
      <c r="F83" s="227">
        <v>2273</v>
      </c>
      <c r="G83" s="305"/>
    </row>
    <row r="84" spans="1:7" s="306" customFormat="1" ht="15.6" customHeight="1" thickBot="1" x14ac:dyDescent="0.3">
      <c r="A84" s="299"/>
      <c r="B84" s="300"/>
      <c r="C84" s="297" t="s">
        <v>222</v>
      </c>
      <c r="D84" s="246"/>
      <c r="E84" s="248"/>
      <c r="F84" s="72"/>
      <c r="G84" s="305"/>
    </row>
    <row r="85" spans="1:7" s="306" customFormat="1" ht="15.6" customHeight="1" thickBot="1" x14ac:dyDescent="0.3">
      <c r="A85" s="299"/>
      <c r="B85" s="300"/>
      <c r="C85" s="297" t="s">
        <v>220</v>
      </c>
      <c r="D85" s="246">
        <f>D80+D83+D84</f>
        <v>389342.6</v>
      </c>
      <c r="E85" s="242"/>
      <c r="F85" s="72">
        <f>F80+F83+F84</f>
        <v>392908</v>
      </c>
      <c r="G85" s="305"/>
    </row>
    <row r="86" spans="1:7" s="306" customFormat="1" ht="15.6" customHeight="1" thickBot="1" x14ac:dyDescent="0.3">
      <c r="A86" s="307"/>
      <c r="B86" s="302" t="s">
        <v>16</v>
      </c>
      <c r="C86" s="297" t="s">
        <v>225</v>
      </c>
      <c r="D86" s="246">
        <v>100348</v>
      </c>
      <c r="E86" s="242"/>
      <c r="F86" s="243">
        <v>109348</v>
      </c>
      <c r="G86" s="305"/>
    </row>
    <row r="87" spans="1:7" s="306" customFormat="1" ht="15.6" customHeight="1" thickBot="1" x14ac:dyDescent="0.3">
      <c r="A87" s="307"/>
      <c r="B87" s="242"/>
      <c r="C87" s="297" t="s">
        <v>221</v>
      </c>
      <c r="D87" s="329">
        <v>8098</v>
      </c>
      <c r="E87" s="242"/>
      <c r="F87" s="249">
        <v>21790</v>
      </c>
      <c r="G87" s="305"/>
    </row>
    <row r="88" spans="1:7" s="306" customFormat="1" ht="15.6" customHeight="1" thickBot="1" x14ac:dyDescent="0.3">
      <c r="A88" s="307"/>
      <c r="B88" s="242"/>
      <c r="C88" s="297" t="s">
        <v>219</v>
      </c>
      <c r="D88" s="246">
        <f>0.1*D86</f>
        <v>10034.800000000001</v>
      </c>
      <c r="E88" s="242"/>
      <c r="F88" s="249">
        <f>0.1*F86</f>
        <v>10934.800000000001</v>
      </c>
      <c r="G88" s="305"/>
    </row>
    <row r="89" spans="1:7" s="306" customFormat="1" ht="15.6" customHeight="1" thickBot="1" x14ac:dyDescent="0.3">
      <c r="A89" s="307"/>
      <c r="B89" s="242"/>
      <c r="C89" s="297" t="s">
        <v>202</v>
      </c>
      <c r="D89" s="329">
        <v>8202.6</v>
      </c>
      <c r="E89" s="248"/>
      <c r="F89" s="249">
        <v>10116</v>
      </c>
      <c r="G89" s="305"/>
    </row>
    <row r="90" spans="1:7" s="306" customFormat="1" ht="15.6" customHeight="1" thickBot="1" x14ac:dyDescent="0.3">
      <c r="A90" s="307"/>
      <c r="B90" s="242"/>
      <c r="C90" s="297" t="s">
        <v>222</v>
      </c>
      <c r="D90" s="246"/>
      <c r="E90" s="248"/>
      <c r="F90" s="249"/>
      <c r="G90" s="305"/>
    </row>
    <row r="91" spans="1:7" s="306" customFormat="1" ht="15.6" customHeight="1" thickBot="1" x14ac:dyDescent="0.3">
      <c r="A91" s="304"/>
      <c r="B91" s="304"/>
      <c r="C91" s="297" t="s">
        <v>220</v>
      </c>
      <c r="D91" s="329">
        <f>D86+D89+D90</f>
        <v>108550.6</v>
      </c>
      <c r="E91" s="250"/>
      <c r="F91" s="243">
        <f>F86+F89+F90</f>
        <v>119464</v>
      </c>
      <c r="G91" s="308"/>
    </row>
    <row r="92" spans="1:7" ht="13.2" customHeight="1" x14ac:dyDescent="0.25">
      <c r="A92" s="309" t="s">
        <v>166</v>
      </c>
      <c r="C92" s="310"/>
    </row>
    <row r="93" spans="1:7" s="294" customFormat="1" ht="13.2" customHeight="1" x14ac:dyDescent="0.2">
      <c r="A93" s="311" t="s">
        <v>167</v>
      </c>
      <c r="D93" s="91"/>
    </row>
    <row r="94" spans="1:7" s="294" customFormat="1" ht="13.2" customHeight="1" x14ac:dyDescent="0.25">
      <c r="A94" s="294" t="s">
        <v>168</v>
      </c>
      <c r="C94" s="312"/>
      <c r="D94" s="91"/>
    </row>
    <row r="95" spans="1:7" ht="13.2" customHeight="1" x14ac:dyDescent="0.25">
      <c r="A95" s="309" t="s">
        <v>209</v>
      </c>
      <c r="C95" s="310"/>
    </row>
    <row r="96" spans="1:7" ht="13.2" customHeight="1" x14ac:dyDescent="0.25">
      <c r="A96" s="309" t="s">
        <v>206</v>
      </c>
      <c r="C96" s="310"/>
    </row>
    <row r="97" spans="1:1" ht="13.2" customHeight="1" x14ac:dyDescent="0.25">
      <c r="A97" s="311" t="s">
        <v>126</v>
      </c>
    </row>
    <row r="98" spans="1:1" ht="13.8" x14ac:dyDescent="0.25">
      <c r="A98" s="311" t="s">
        <v>210</v>
      </c>
    </row>
  </sheetData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Tab I</vt:lpstr>
      <vt:lpstr>Tab II</vt:lpstr>
      <vt:lpstr>Tab III</vt:lpstr>
      <vt:lpstr>Tab IV</vt:lpstr>
      <vt:lpstr>Tab V</vt:lpstr>
      <vt:lpstr>Tab 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Tabeller til russlandsforhandlingene mal</dc:title>
  <dc:creator>Synnøve Liabø</dc:creator>
  <cp:lastModifiedBy>Synnøve Liabø</cp:lastModifiedBy>
  <cp:lastPrinted>2021-10-01T13:14:26Z</cp:lastPrinted>
  <dcterms:created xsi:type="dcterms:W3CDTF">2000-10-24T13:58:08Z</dcterms:created>
  <dcterms:modified xsi:type="dcterms:W3CDTF">2021-10-13T10:38:55Z</dcterms:modified>
</cp:coreProperties>
</file>