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fil-0007.tjenester.u.dep.no\0900$\Hjem\NFD4116\Documents\Kvotemelding\Spørsmål og svar\"/>
    </mc:Choice>
  </mc:AlternateContent>
  <xr:revisionPtr revIDLastSave="0" documentId="8_{40C2A380-7C09-4E7A-846B-B1FF62A42176}" xr6:coauthVersionLast="47" xr6:coauthVersionMax="47" xr10:uidLastSave="{00000000-0000-0000-0000-000000000000}"/>
  <bookViews>
    <workbookView xWindow="-120" yWindow="-120" windowWidth="29040" windowHeight="17640" activeTab="3" xr2:uid="{9255EEED-E2BB-48EA-991D-79F5FE9190EE}"/>
  </bookViews>
  <sheets>
    <sheet name="Vest-Norges Fiskesalgslag" sheetId="1" r:id="rId1"/>
    <sheet name="Norges Sildesalgslag" sheetId="2" r:id="rId2"/>
    <sheet name="Surofi" sheetId="3" r:id="rId3"/>
    <sheet name="Norges Råfiskla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H42" i="3" s="1"/>
  <c r="C45" i="3"/>
  <c r="D44" i="3"/>
  <c r="H43" i="3"/>
  <c r="D43" i="3"/>
  <c r="D42" i="3"/>
  <c r="G35" i="3"/>
  <c r="C35" i="3"/>
  <c r="H34" i="3"/>
  <c r="D34" i="3"/>
  <c r="H33" i="3"/>
  <c r="D33" i="3"/>
  <c r="H32" i="3"/>
  <c r="D32" i="3"/>
  <c r="G25" i="3"/>
  <c r="C25" i="3"/>
  <c r="H24" i="3"/>
  <c r="D24" i="3"/>
  <c r="H23" i="3"/>
  <c r="D23" i="3"/>
  <c r="H22" i="3"/>
  <c r="D22" i="3"/>
  <c r="G15" i="3"/>
  <c r="C15" i="3"/>
  <c r="H14" i="3"/>
  <c r="D14" i="3"/>
  <c r="H13" i="3"/>
  <c r="D13" i="3"/>
  <c r="H12" i="3"/>
  <c r="D12" i="3"/>
  <c r="K16" i="2"/>
  <c r="J16" i="2"/>
  <c r="I16" i="2"/>
  <c r="E16" i="2"/>
  <c r="D16" i="2"/>
  <c r="C16" i="2"/>
  <c r="K15" i="2"/>
  <c r="E15" i="2"/>
  <c r="K14" i="2"/>
  <c r="E14" i="2"/>
  <c r="K13" i="2"/>
  <c r="E13" i="2"/>
  <c r="K12" i="2"/>
  <c r="E12" i="2"/>
  <c r="K11" i="2"/>
  <c r="E11" i="2"/>
  <c r="K10" i="2"/>
  <c r="E10" i="2"/>
  <c r="K9" i="2"/>
  <c r="E9" i="2"/>
  <c r="K8" i="2"/>
  <c r="E8" i="2"/>
  <c r="K7" i="2"/>
  <c r="E7" i="2"/>
  <c r="K6" i="2"/>
  <c r="E6" i="2"/>
  <c r="J16" i="1"/>
  <c r="G16" i="1"/>
  <c r="G18" i="1"/>
  <c r="J18" i="1"/>
  <c r="J9" i="1"/>
  <c r="J10" i="1"/>
  <c r="J12" i="1"/>
  <c r="P7" i="1"/>
  <c r="H44" i="3" l="1"/>
</calcChain>
</file>

<file path=xl/sharedStrings.xml><?xml version="1.0" encoding="utf-8"?>
<sst xmlns="http://schemas.openxmlformats.org/spreadsheetml/2006/main" count="174" uniqueCount="75">
  <si>
    <t xml:space="preserve">Omstning </t>
  </si>
  <si>
    <t>Kvantum</t>
  </si>
  <si>
    <t>Fersk</t>
  </si>
  <si>
    <t>Fryst</t>
  </si>
  <si>
    <t>Verdi</t>
  </si>
  <si>
    <t>Andel auksjon</t>
  </si>
  <si>
    <t>Produktvekt inkl. stortare (23.000 tonn)</t>
  </si>
  <si>
    <t xml:space="preserve">FRYST </t>
  </si>
  <si>
    <t>Auksjonsandel:</t>
  </si>
  <si>
    <t xml:space="preserve">OMSETNINGSTALL </t>
  </si>
  <si>
    <t>Verdi 2023</t>
  </si>
  <si>
    <t>Kvantum 2022</t>
  </si>
  <si>
    <t>Verdi 2022</t>
  </si>
  <si>
    <t>Kvantum 2023</t>
  </si>
  <si>
    <t>Av totalomsetning</t>
  </si>
  <si>
    <t>39.6</t>
  </si>
  <si>
    <t>Verdi auksjon</t>
  </si>
  <si>
    <t>Kvantum auksjon</t>
  </si>
  <si>
    <t>Torsk h/g</t>
  </si>
  <si>
    <t>Sei h/g</t>
  </si>
  <si>
    <t>Hyse h/g</t>
  </si>
  <si>
    <t>Av frossen omsetning</t>
  </si>
  <si>
    <t>Vest-Norges Fiskesalslag SA</t>
  </si>
  <si>
    <t xml:space="preserve">Kvantum auksjon </t>
  </si>
  <si>
    <t>Andel Auksjon</t>
  </si>
  <si>
    <t xml:space="preserve">Verdi auksjon </t>
  </si>
  <si>
    <t>Andel auksjon %</t>
  </si>
  <si>
    <t>Auksjon</t>
  </si>
  <si>
    <t>Produktvekt ink. stortare (7500 t)</t>
  </si>
  <si>
    <t>Av frossen omstening</t>
  </si>
  <si>
    <t>Alle båter</t>
  </si>
  <si>
    <t>Norske båter</t>
  </si>
  <si>
    <t>Fiskeslag</t>
  </si>
  <si>
    <t>Total</t>
  </si>
  <si>
    <t>Andel</t>
  </si>
  <si>
    <t>HAVBRISLING</t>
  </si>
  <si>
    <t>HESTMAKRELL</t>
  </si>
  <si>
    <t>KOLMULE</t>
  </si>
  <si>
    <t>LODDE-S JM/ISL</t>
  </si>
  <si>
    <t>LODDE-V BARENTS</t>
  </si>
  <si>
    <t>MAKRELL</t>
  </si>
  <si>
    <t>NORDSJØSILD</t>
  </si>
  <si>
    <t>NVG-SILD</t>
  </si>
  <si>
    <t>TOBIS</t>
  </si>
  <si>
    <t>ØYEPÅL</t>
  </si>
  <si>
    <t>Norges Sildesalgslag</t>
  </si>
  <si>
    <t>Andel salg i Surofi 2022-2023</t>
  </si>
  <si>
    <t xml:space="preserve">Dette er andel solgt, andel tilbudt på auksjon er høyere.  </t>
  </si>
  <si>
    <t>Dette er frossen fisk. Surofi auksjonerer ikke fersk fisk.</t>
  </si>
  <si>
    <t>Salg Torsk i Surofi 2022</t>
  </si>
  <si>
    <t>Salg Torsk i Surofi 2023</t>
  </si>
  <si>
    <t>NB! Rund vekt</t>
  </si>
  <si>
    <t>Salgsform</t>
  </si>
  <si>
    <t>i tonn</t>
  </si>
  <si>
    <t>i %</t>
  </si>
  <si>
    <t xml:space="preserve">Auksjon </t>
  </si>
  <si>
    <t>kontrakt</t>
  </si>
  <si>
    <t>Egenovert.</t>
  </si>
  <si>
    <t>Totalt kvantum</t>
  </si>
  <si>
    <t>Totalt kvant</t>
  </si>
  <si>
    <t>Salg Sei i Surofi 2022</t>
  </si>
  <si>
    <t>Salg Sei i Surofi 2023</t>
  </si>
  <si>
    <t>Salg Hyse i Surofi 2022</t>
  </si>
  <si>
    <t>Salg Hyse i Surofi 2023</t>
  </si>
  <si>
    <t>Salg all fisk i Surofi 2022</t>
  </si>
  <si>
    <t>Salg all fisk i Surofi 2023</t>
  </si>
  <si>
    <t/>
  </si>
  <si>
    <t>Rundvekt (kg)</t>
  </si>
  <si>
    <t>Kontrakt/direkteavtaler</t>
  </si>
  <si>
    <t>Totalsum</t>
  </si>
  <si>
    <t>FERSK</t>
  </si>
  <si>
    <t>TORSK</t>
  </si>
  <si>
    <t>SEI</t>
  </si>
  <si>
    <t>HYSE</t>
  </si>
  <si>
    <t>FROSSET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</si>
</sst>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,##0_ ;\-#,##0\ "/>
    <numFmt numFmtId="166" formatCode="#,##0.0_ ;\-#,##0.0\ "/>
    <numFmt numFmtId="167" formatCode="_-* #,##0_-;\-* #,##0_-;_-* &quot;-&quot;??_-;_-@_-"/>
    <numFmt numFmtId="168" formatCode="0_ ;[Red]\-0\ "/>
    <numFmt numFmtId="169" formatCode="#,##0_ ;[Red]\-#,##0\ "/>
    <numFmt numFmtId="170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167" fontId="0" fillId="0" borderId="1" xfId="1" applyNumberFormat="1" applyFont="1" applyBorder="1"/>
    <xf numFmtId="9" fontId="0" fillId="0" borderId="1" xfId="2" applyFont="1" applyBorder="1"/>
    <xf numFmtId="167" fontId="2" fillId="0" borderId="1" xfId="0" applyNumberFormat="1" applyFont="1" applyBorder="1"/>
    <xf numFmtId="9" fontId="2" fillId="0" borderId="1" xfId="2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14" fontId="0" fillId="0" borderId="0" xfId="0" applyNumberFormat="1"/>
    <xf numFmtId="0" fontId="3" fillId="0" borderId="2" xfId="0" applyFont="1" applyBorder="1"/>
    <xf numFmtId="0" fontId="7" fillId="0" borderId="3" xfId="0" applyFont="1" applyBorder="1"/>
    <xf numFmtId="0" fontId="1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1" fillId="0" borderId="5" xfId="0" applyFont="1" applyBorder="1"/>
    <xf numFmtId="3" fontId="1" fillId="0" borderId="8" xfId="0" applyNumberFormat="1" applyFont="1" applyBorder="1" applyAlignment="1">
      <alignment horizontal="right"/>
    </xf>
    <xf numFmtId="168" fontId="1" fillId="0" borderId="7" xfId="0" applyNumberFormat="1" applyFont="1" applyBorder="1" applyAlignment="1">
      <alignment horizontal="right"/>
    </xf>
    <xf numFmtId="0" fontId="1" fillId="0" borderId="9" xfId="0" applyFont="1" applyBorder="1"/>
    <xf numFmtId="3" fontId="1" fillId="0" borderId="10" xfId="0" applyNumberFormat="1" applyFont="1" applyBorder="1" applyAlignment="1">
      <alignment horizontal="right"/>
    </xf>
    <xf numFmtId="168" fontId="1" fillId="0" borderId="11" xfId="0" applyNumberFormat="1" applyFont="1" applyBorder="1" applyAlignment="1">
      <alignment horizontal="right"/>
    </xf>
    <xf numFmtId="0" fontId="6" fillId="0" borderId="12" xfId="0" applyFont="1" applyBorder="1"/>
    <xf numFmtId="3" fontId="8" fillId="0" borderId="13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16" fontId="3" fillId="0" borderId="2" xfId="0" applyNumberFormat="1" applyFont="1" applyBorder="1"/>
    <xf numFmtId="169" fontId="1" fillId="0" borderId="7" xfId="0" applyNumberFormat="1" applyFont="1" applyBorder="1" applyAlignment="1">
      <alignment horizontal="right"/>
    </xf>
    <xf numFmtId="169" fontId="1" fillId="0" borderId="11" xfId="0" applyNumberFormat="1" applyFont="1" applyBorder="1" applyAlignment="1">
      <alignment horizontal="right"/>
    </xf>
    <xf numFmtId="164" fontId="0" fillId="0" borderId="1" xfId="0" applyNumberFormat="1" applyBorder="1"/>
    <xf numFmtId="170" fontId="0" fillId="0" borderId="1" xfId="0" applyNumberFormat="1" applyBorder="1"/>
    <xf numFmtId="164" fontId="2" fillId="0" borderId="1" xfId="0" applyNumberFormat="1" applyFont="1" applyBorder="1"/>
    <xf numFmtId="170" fontId="2" fillId="0" borderId="1" xfId="0" applyNumberFormat="1" applyFont="1" applyBorder="1"/>
    <xf numFmtId="9" fontId="2" fillId="0" borderId="1" xfId="2" applyFont="1" applyFill="1" applyBorder="1"/>
    <xf numFmtId="170" fontId="2" fillId="0" borderId="1" xfId="0" applyNumberFormat="1" applyFont="1" applyBorder="1" applyAlignment="1">
      <alignment horizontal="left"/>
    </xf>
    <xf numFmtId="10" fontId="2" fillId="0" borderId="1" xfId="2" applyNumberFormat="1" applyFont="1" applyBorder="1"/>
    <xf numFmtId="170" fontId="2" fillId="0" borderId="1" xfId="0" applyNumberFormat="1" applyFont="1" applyBorder="1" applyAlignment="1">
      <alignment horizontal="left" indent="1"/>
    </xf>
    <xf numFmtId="170" fontId="0" fillId="0" borderId="1" xfId="0" applyNumberFormat="1" applyBorder="1" applyAlignment="1">
      <alignment horizontal="left" indent="2"/>
    </xf>
    <xf numFmtId="0" fontId="0" fillId="0" borderId="0" xfId="0" applyFont="1" applyAlignment="1">
      <alignment horizontal="left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25DD-0F2F-4F38-8ABF-95BC6B38D198}">
  <sheetPr>
    <pageSetUpPr fitToPage="1"/>
  </sheetPr>
  <dimension ref="C2:Q29"/>
  <sheetViews>
    <sheetView topLeftCell="C1" workbookViewId="0">
      <selection activeCell="H30" sqref="H30"/>
    </sheetView>
  </sheetViews>
  <sheetFormatPr baseColWidth="10" defaultRowHeight="15" x14ac:dyDescent="0.25"/>
  <cols>
    <col min="4" max="4" width="13" customWidth="1"/>
    <col min="5" max="5" width="18.42578125" customWidth="1"/>
    <col min="6" max="6" width="17" customWidth="1"/>
    <col min="7" max="7" width="15.7109375" customWidth="1"/>
    <col min="8" max="8" width="14.140625" customWidth="1"/>
    <col min="9" max="10" width="14.42578125" customWidth="1"/>
    <col min="11" max="11" width="17.85546875" customWidth="1"/>
    <col min="12" max="12" width="16.7109375" customWidth="1"/>
    <col min="13" max="13" width="16.5703125" customWidth="1"/>
    <col min="15" max="15" width="13.85546875" customWidth="1"/>
    <col min="16" max="16" width="14.140625" customWidth="1"/>
  </cols>
  <sheetData>
    <row r="2" spans="3:17" x14ac:dyDescent="0.25">
      <c r="C2" s="1" t="s">
        <v>9</v>
      </c>
    </row>
    <row r="3" spans="3:17" x14ac:dyDescent="0.25">
      <c r="C3" s="1" t="s">
        <v>22</v>
      </c>
    </row>
    <row r="5" spans="3:17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7" x14ac:dyDescent="0.25">
      <c r="C6" s="1" t="s">
        <v>0</v>
      </c>
      <c r="D6" s="1"/>
      <c r="E6" s="1"/>
      <c r="F6" s="1"/>
      <c r="G6" s="1"/>
      <c r="H6" s="19">
        <v>2022</v>
      </c>
      <c r="I6" s="19" t="s">
        <v>27</v>
      </c>
      <c r="J6" s="19" t="s">
        <v>5</v>
      </c>
      <c r="K6" s="18"/>
      <c r="L6" s="18"/>
      <c r="M6" s="18"/>
      <c r="N6" s="16">
        <v>2023</v>
      </c>
      <c r="O6" s="16" t="s">
        <v>27</v>
      </c>
      <c r="P6" s="16" t="s">
        <v>5</v>
      </c>
    </row>
    <row r="7" spans="3:17" x14ac:dyDescent="0.25">
      <c r="C7" s="1" t="s">
        <v>1</v>
      </c>
      <c r="D7" s="1"/>
      <c r="E7" s="1"/>
      <c r="F7" s="1"/>
      <c r="G7" s="1"/>
      <c r="H7" s="13">
        <v>32423</v>
      </c>
      <c r="I7" s="12">
        <v>13561</v>
      </c>
      <c r="J7" s="12">
        <v>41.8</v>
      </c>
      <c r="K7" s="61" t="s">
        <v>28</v>
      </c>
      <c r="L7" s="61"/>
      <c r="M7" s="2"/>
      <c r="N7" s="13">
        <v>47317</v>
      </c>
      <c r="O7" s="13">
        <v>12681</v>
      </c>
      <c r="P7" s="11">
        <f>SUM(O9/N7*100)</f>
        <v>26.800092989834525</v>
      </c>
      <c r="Q7" t="s">
        <v>6</v>
      </c>
    </row>
    <row r="8" spans="3:17" x14ac:dyDescent="0.25">
      <c r="C8" t="s">
        <v>2</v>
      </c>
      <c r="H8" s="5">
        <v>12770</v>
      </c>
      <c r="I8" s="3">
        <v>0</v>
      </c>
      <c r="J8" s="3">
        <v>0</v>
      </c>
      <c r="K8" s="3"/>
      <c r="L8" s="3"/>
      <c r="M8" s="3"/>
      <c r="N8" s="5">
        <v>32100</v>
      </c>
      <c r="O8" s="5">
        <v>0</v>
      </c>
      <c r="P8" s="7">
        <v>0</v>
      </c>
    </row>
    <row r="9" spans="3:17" x14ac:dyDescent="0.25">
      <c r="C9" t="s">
        <v>3</v>
      </c>
      <c r="H9" s="5">
        <v>15152</v>
      </c>
      <c r="I9" s="5">
        <v>13561</v>
      </c>
      <c r="J9" s="7">
        <f>SUM(I9/H9*100)</f>
        <v>89.499736008447726</v>
      </c>
      <c r="K9" s="3"/>
      <c r="L9" s="3"/>
      <c r="M9" s="3"/>
      <c r="N9" s="5">
        <v>15100</v>
      </c>
      <c r="O9" s="5">
        <v>12681</v>
      </c>
      <c r="P9" s="7">
        <v>84</v>
      </c>
    </row>
    <row r="10" spans="3:17" x14ac:dyDescent="0.25">
      <c r="C10" s="1" t="s">
        <v>4</v>
      </c>
      <c r="D10" s="1"/>
      <c r="E10" s="1"/>
      <c r="F10" s="1"/>
      <c r="G10" s="1"/>
      <c r="H10" s="2">
        <v>779</v>
      </c>
      <c r="I10" s="12">
        <v>499</v>
      </c>
      <c r="J10" s="11">
        <f>SUM(I10/H10)*100</f>
        <v>64.056482670089849</v>
      </c>
      <c r="K10" s="21" t="s">
        <v>14</v>
      </c>
      <c r="L10" s="2"/>
      <c r="M10" s="2"/>
      <c r="N10" s="2">
        <v>784</v>
      </c>
      <c r="O10" s="12">
        <v>418</v>
      </c>
      <c r="P10" s="11">
        <v>61.67</v>
      </c>
      <c r="Q10" t="s">
        <v>14</v>
      </c>
    </row>
    <row r="11" spans="3:17" x14ac:dyDescent="0.25">
      <c r="C11" t="s">
        <v>2</v>
      </c>
      <c r="H11" s="3">
        <v>206</v>
      </c>
      <c r="I11" s="3">
        <v>0</v>
      </c>
      <c r="J11" s="7">
        <v>0</v>
      </c>
      <c r="K11" s="3"/>
      <c r="L11" s="3"/>
      <c r="M11" s="3"/>
      <c r="N11" s="12">
        <v>242</v>
      </c>
      <c r="O11" s="12">
        <v>0</v>
      </c>
      <c r="P11" s="11">
        <v>0</v>
      </c>
    </row>
    <row r="12" spans="3:17" x14ac:dyDescent="0.25">
      <c r="C12" t="s">
        <v>3</v>
      </c>
      <c r="H12" s="3">
        <v>571</v>
      </c>
      <c r="I12" s="3">
        <v>499</v>
      </c>
      <c r="J12" s="7">
        <f>SUM(I12/H12)*100</f>
        <v>87.390542907180389</v>
      </c>
      <c r="K12" s="3" t="s">
        <v>29</v>
      </c>
      <c r="L12" s="3"/>
      <c r="M12" s="3"/>
      <c r="N12" s="12">
        <v>542</v>
      </c>
      <c r="O12" s="12">
        <v>418</v>
      </c>
      <c r="P12" s="11">
        <v>77.099999999999994</v>
      </c>
      <c r="Q12" t="s">
        <v>21</v>
      </c>
    </row>
    <row r="13" spans="3:17" x14ac:dyDescent="0.25">
      <c r="H13" s="3"/>
      <c r="I13" s="3"/>
      <c r="J13" s="3"/>
      <c r="K13" s="3"/>
      <c r="L13" s="3"/>
      <c r="M13" s="3"/>
      <c r="N13" s="3"/>
      <c r="O13" s="3"/>
      <c r="P13" s="7"/>
    </row>
    <row r="14" spans="3:17" x14ac:dyDescent="0.25">
      <c r="C14" s="1" t="s">
        <v>8</v>
      </c>
      <c r="H14" s="3"/>
      <c r="I14" s="3"/>
      <c r="J14" s="3"/>
      <c r="K14" s="3"/>
      <c r="L14" s="3"/>
      <c r="M14" s="3"/>
      <c r="N14" s="3"/>
      <c r="O14" s="3"/>
      <c r="P14" s="7"/>
    </row>
    <row r="15" spans="3:17" x14ac:dyDescent="0.25">
      <c r="C15" s="1" t="s">
        <v>7</v>
      </c>
      <c r="E15" s="17" t="s">
        <v>11</v>
      </c>
      <c r="F15" s="17" t="s">
        <v>23</v>
      </c>
      <c r="G15" s="17" t="s">
        <v>24</v>
      </c>
      <c r="H15" s="17" t="s">
        <v>12</v>
      </c>
      <c r="I15" s="17" t="s">
        <v>25</v>
      </c>
      <c r="J15" s="17" t="s">
        <v>26</v>
      </c>
      <c r="K15" s="15" t="s">
        <v>13</v>
      </c>
      <c r="L15" s="15" t="s">
        <v>17</v>
      </c>
      <c r="M15" s="15" t="s">
        <v>5</v>
      </c>
      <c r="N15" s="16" t="s">
        <v>10</v>
      </c>
      <c r="O15" s="16" t="s">
        <v>16</v>
      </c>
      <c r="P15" s="15" t="s">
        <v>5</v>
      </c>
    </row>
    <row r="16" spans="3:17" x14ac:dyDescent="0.25">
      <c r="C16" t="s">
        <v>18</v>
      </c>
      <c r="E16" s="14">
        <v>3725</v>
      </c>
      <c r="F16" s="14">
        <v>2888</v>
      </c>
      <c r="G16" s="14">
        <f>SUM(F16/E16*100)</f>
        <v>77.530201342281885</v>
      </c>
      <c r="H16" s="3">
        <v>188.6</v>
      </c>
      <c r="I16" s="14">
        <v>146.19999999999999</v>
      </c>
      <c r="J16" s="7">
        <f>SUM(I16/H16*100)</f>
        <v>77.51855779427359</v>
      </c>
      <c r="K16" s="5">
        <v>3471</v>
      </c>
      <c r="L16" s="5">
        <v>2096</v>
      </c>
      <c r="M16" s="6">
        <v>0.60029999999999994</v>
      </c>
      <c r="N16" s="3">
        <v>196.9</v>
      </c>
      <c r="O16" s="3">
        <v>122</v>
      </c>
      <c r="P16" s="6">
        <v>0.61299999999999999</v>
      </c>
      <c r="Q16" s="3"/>
    </row>
    <row r="17" spans="3:16" x14ac:dyDescent="0.25">
      <c r="C17" t="s">
        <v>19</v>
      </c>
      <c r="E17" s="14">
        <v>2299</v>
      </c>
      <c r="F17" s="14">
        <v>2299</v>
      </c>
      <c r="G17" s="14">
        <v>100</v>
      </c>
      <c r="H17" s="3">
        <v>58.8</v>
      </c>
      <c r="I17" s="14">
        <v>58.8</v>
      </c>
      <c r="J17" s="14">
        <v>100</v>
      </c>
      <c r="K17" s="5">
        <v>1616</v>
      </c>
      <c r="L17" s="5">
        <v>1616</v>
      </c>
      <c r="M17" s="6">
        <v>1</v>
      </c>
      <c r="N17" s="3" t="s">
        <v>15</v>
      </c>
      <c r="O17" s="3">
        <v>39.6</v>
      </c>
      <c r="P17" s="4">
        <v>1</v>
      </c>
    </row>
    <row r="18" spans="3:16" x14ac:dyDescent="0.25">
      <c r="C18" t="s">
        <v>20</v>
      </c>
      <c r="E18" s="14">
        <v>724</v>
      </c>
      <c r="F18" s="14">
        <v>507</v>
      </c>
      <c r="G18" s="14">
        <f>SUM(F18/E18*100)</f>
        <v>70.027624309392266</v>
      </c>
      <c r="H18" s="3">
        <v>29.7</v>
      </c>
      <c r="I18" s="20">
        <v>19.899999999999999</v>
      </c>
      <c r="J18" s="7">
        <f>SUM(I18/H18*100)</f>
        <v>67.003367003367003</v>
      </c>
      <c r="K18" s="5">
        <v>1380</v>
      </c>
      <c r="L18" s="5">
        <v>835.5</v>
      </c>
      <c r="M18" s="6">
        <v>0.60499999999999998</v>
      </c>
      <c r="N18" s="3">
        <v>43.8</v>
      </c>
      <c r="O18" s="3">
        <v>22.1</v>
      </c>
      <c r="P18" s="6">
        <v>0.504</v>
      </c>
    </row>
    <row r="19" spans="3:16" x14ac:dyDescent="0.25">
      <c r="K19" s="5"/>
      <c r="L19" s="5"/>
      <c r="M19" s="6"/>
      <c r="N19" s="3"/>
      <c r="O19" s="3"/>
      <c r="P19" s="3"/>
    </row>
    <row r="20" spans="3:16" x14ac:dyDescent="0.25">
      <c r="C20" s="1"/>
      <c r="D20" s="1"/>
      <c r="E20" s="1"/>
      <c r="F20" s="1"/>
      <c r="G20" s="1"/>
      <c r="H20" s="1"/>
      <c r="I20" s="8"/>
      <c r="J20" s="8"/>
      <c r="K20" s="8"/>
      <c r="L20" s="8"/>
      <c r="M20" s="10"/>
      <c r="N20" s="2"/>
      <c r="O20" s="2"/>
      <c r="P20" s="9"/>
    </row>
    <row r="23" spans="3:16" x14ac:dyDescent="0.25">
      <c r="C23" s="1"/>
    </row>
    <row r="24" spans="3:16" x14ac:dyDescent="0.25">
      <c r="C24" s="1"/>
      <c r="N24" s="3"/>
      <c r="O24" s="3"/>
      <c r="P24" s="3"/>
    </row>
    <row r="25" spans="3:16" x14ac:dyDescent="0.25">
      <c r="N25" s="3"/>
      <c r="O25" s="3"/>
      <c r="P25" s="3"/>
    </row>
    <row r="26" spans="3:16" x14ac:dyDescent="0.25">
      <c r="N26" s="3"/>
      <c r="O26" s="3"/>
      <c r="P26" s="3"/>
    </row>
    <row r="27" spans="3:16" x14ac:dyDescent="0.25">
      <c r="N27" s="3"/>
      <c r="O27" s="3"/>
      <c r="P27" s="3"/>
    </row>
    <row r="28" spans="3:16" x14ac:dyDescent="0.25">
      <c r="N28" s="3"/>
      <c r="O28" s="3"/>
      <c r="P28" s="3"/>
    </row>
    <row r="29" spans="3:1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17685-A043-403F-A9F4-0DCDA8BBE43C}">
  <dimension ref="B1:K16"/>
  <sheetViews>
    <sheetView workbookViewId="0">
      <selection activeCell="K24" sqref="K24"/>
    </sheetView>
  </sheetViews>
  <sheetFormatPr baseColWidth="10" defaultRowHeight="15" x14ac:dyDescent="0.25"/>
  <sheetData>
    <row r="1" spans="2:11" x14ac:dyDescent="0.25">
      <c r="B1" s="1" t="s">
        <v>9</v>
      </c>
    </row>
    <row r="2" spans="2:11" x14ac:dyDescent="0.25">
      <c r="B2" s="1" t="s">
        <v>45</v>
      </c>
    </row>
    <row r="4" spans="2:11" x14ac:dyDescent="0.25">
      <c r="B4" s="22" t="s">
        <v>30</v>
      </c>
      <c r="C4" s="23"/>
      <c r="D4" s="23"/>
      <c r="E4" s="23"/>
      <c r="H4" s="22" t="s">
        <v>31</v>
      </c>
      <c r="I4" s="23"/>
      <c r="J4" s="23"/>
      <c r="K4" s="23"/>
    </row>
    <row r="5" spans="2:11" x14ac:dyDescent="0.25">
      <c r="B5" s="23" t="s">
        <v>32</v>
      </c>
      <c r="C5" s="23" t="s">
        <v>27</v>
      </c>
      <c r="D5" s="23" t="s">
        <v>33</v>
      </c>
      <c r="E5" s="23" t="s">
        <v>34</v>
      </c>
      <c r="H5" s="23" t="s">
        <v>32</v>
      </c>
      <c r="I5" s="23" t="s">
        <v>27</v>
      </c>
      <c r="J5" s="23" t="s">
        <v>33</v>
      </c>
      <c r="K5" s="23" t="s">
        <v>34</v>
      </c>
    </row>
    <row r="6" spans="2:11" x14ac:dyDescent="0.25">
      <c r="B6" s="23" t="s">
        <v>35</v>
      </c>
      <c r="C6" s="24">
        <v>6956.4889999999996</v>
      </c>
      <c r="D6" s="24">
        <v>11752.431</v>
      </c>
      <c r="E6" s="25">
        <f>C6/D6</f>
        <v>0.59191915272678475</v>
      </c>
      <c r="H6" s="23" t="s">
        <v>35</v>
      </c>
      <c r="I6" s="24">
        <v>3493.2469999999998</v>
      </c>
      <c r="J6" s="24">
        <v>3559.9589999999998</v>
      </c>
      <c r="K6" s="25">
        <f>I6/J6</f>
        <v>0.98126045833673925</v>
      </c>
    </row>
    <row r="7" spans="2:11" x14ac:dyDescent="0.25">
      <c r="B7" s="23" t="s">
        <v>36</v>
      </c>
      <c r="C7" s="24">
        <v>1711.4269999999999</v>
      </c>
      <c r="D7" s="24">
        <v>5555</v>
      </c>
      <c r="E7" s="25">
        <f t="shared" ref="E7:E16" si="0">C7/D7</f>
        <v>0.30808766876687665</v>
      </c>
      <c r="H7" s="23" t="s">
        <v>36</v>
      </c>
      <c r="I7" s="24">
        <v>1707.7260000000001</v>
      </c>
      <c r="J7" s="24">
        <v>5431</v>
      </c>
      <c r="K7" s="25">
        <f t="shared" ref="K7:K16" si="1">I7/J7</f>
        <v>0.31444043454244158</v>
      </c>
    </row>
    <row r="8" spans="2:11" x14ac:dyDescent="0.25">
      <c r="B8" s="23" t="s">
        <v>37</v>
      </c>
      <c r="C8" s="24">
        <v>386178.38400000002</v>
      </c>
      <c r="D8" s="24">
        <v>447602</v>
      </c>
      <c r="E8" s="25">
        <f t="shared" si="0"/>
        <v>0.86277180173457679</v>
      </c>
      <c r="H8" s="23" t="s">
        <v>37</v>
      </c>
      <c r="I8" s="24">
        <v>328916.90500000003</v>
      </c>
      <c r="J8" s="24">
        <v>390301</v>
      </c>
      <c r="K8" s="25">
        <f t="shared" si="1"/>
        <v>0.84272626767546077</v>
      </c>
    </row>
    <row r="9" spans="2:11" x14ac:dyDescent="0.25">
      <c r="B9" s="23" t="s">
        <v>38</v>
      </c>
      <c r="C9" s="24">
        <v>48344.788999999997</v>
      </c>
      <c r="D9" s="24">
        <v>49611.213000000003</v>
      </c>
      <c r="E9" s="25">
        <f t="shared" si="0"/>
        <v>0.97447302890981513</v>
      </c>
      <c r="H9" s="23" t="s">
        <v>38</v>
      </c>
      <c r="I9" s="24">
        <v>48344.788999999997</v>
      </c>
      <c r="J9" s="24">
        <v>49611.213000000003</v>
      </c>
      <c r="K9" s="25">
        <f t="shared" si="1"/>
        <v>0.97447302890981513</v>
      </c>
    </row>
    <row r="10" spans="2:11" x14ac:dyDescent="0.25">
      <c r="B10" s="23" t="s">
        <v>39</v>
      </c>
      <c r="C10" s="24">
        <v>36568.951000000001</v>
      </c>
      <c r="D10" s="24">
        <v>37933.391000000003</v>
      </c>
      <c r="E10" s="25">
        <f t="shared" si="0"/>
        <v>0.96403063464587169</v>
      </c>
      <c r="H10" s="23" t="s">
        <v>39</v>
      </c>
      <c r="I10" s="24">
        <v>36568.951000000001</v>
      </c>
      <c r="J10" s="24">
        <v>37651.682000000001</v>
      </c>
      <c r="K10" s="25">
        <f t="shared" si="1"/>
        <v>0.97124348920189008</v>
      </c>
    </row>
    <row r="11" spans="2:11" x14ac:dyDescent="0.25">
      <c r="B11" s="23" t="s">
        <v>40</v>
      </c>
      <c r="C11" s="24">
        <v>207237.549</v>
      </c>
      <c r="D11" s="24">
        <v>349467</v>
      </c>
      <c r="E11" s="25">
        <f t="shared" si="0"/>
        <v>0.5930103529088584</v>
      </c>
      <c r="H11" s="23" t="s">
        <v>40</v>
      </c>
      <c r="I11" s="24">
        <v>172847.981</v>
      </c>
      <c r="J11" s="24">
        <v>213587.32699999999</v>
      </c>
      <c r="K11" s="25">
        <f t="shared" si="1"/>
        <v>0.80926140809843095</v>
      </c>
    </row>
    <row r="12" spans="2:11" x14ac:dyDescent="0.25">
      <c r="B12" s="23" t="s">
        <v>41</v>
      </c>
      <c r="C12" s="24">
        <v>102851.68799999999</v>
      </c>
      <c r="D12" s="24">
        <v>154315</v>
      </c>
      <c r="E12" s="25">
        <f t="shared" si="0"/>
        <v>0.66650479862618661</v>
      </c>
      <c r="H12" s="23" t="s">
        <v>41</v>
      </c>
      <c r="I12" s="24">
        <v>98802.235000000001</v>
      </c>
      <c r="J12" s="24">
        <v>114117</v>
      </c>
      <c r="K12" s="25">
        <f t="shared" si="1"/>
        <v>0.86579769008999541</v>
      </c>
    </row>
    <row r="13" spans="2:11" x14ac:dyDescent="0.25">
      <c r="B13" s="23" t="s">
        <v>42</v>
      </c>
      <c r="C13" s="24">
        <v>370833.42700000003</v>
      </c>
      <c r="D13" s="24">
        <v>414754.96100000001</v>
      </c>
      <c r="E13" s="25">
        <f t="shared" si="0"/>
        <v>0.89410245053102577</v>
      </c>
      <c r="H13" s="23" t="s">
        <v>42</v>
      </c>
      <c r="I13" s="24">
        <v>348620.89299999998</v>
      </c>
      <c r="J13" s="24">
        <v>389486.005</v>
      </c>
      <c r="K13" s="25">
        <f t="shared" si="1"/>
        <v>0.89507938289079214</v>
      </c>
    </row>
    <row r="14" spans="2:11" x14ac:dyDescent="0.25">
      <c r="B14" s="23" t="s">
        <v>43</v>
      </c>
      <c r="C14" s="24">
        <v>13035.395</v>
      </c>
      <c r="D14" s="24">
        <v>23651</v>
      </c>
      <c r="E14" s="25">
        <f t="shared" si="0"/>
        <v>0.55115618789903176</v>
      </c>
      <c r="H14" s="23" t="s">
        <v>43</v>
      </c>
      <c r="I14" s="24">
        <v>11317.737999999999</v>
      </c>
      <c r="J14" s="24">
        <v>15948</v>
      </c>
      <c r="K14" s="25">
        <f t="shared" si="1"/>
        <v>0.70966503636819656</v>
      </c>
    </row>
    <row r="15" spans="2:11" x14ac:dyDescent="0.25">
      <c r="B15" s="23" t="s">
        <v>44</v>
      </c>
      <c r="C15" s="24">
        <v>9698.73</v>
      </c>
      <c r="D15" s="24">
        <v>24651</v>
      </c>
      <c r="E15" s="25">
        <f t="shared" si="0"/>
        <v>0.39344164536935622</v>
      </c>
      <c r="H15" s="23" t="s">
        <v>44</v>
      </c>
      <c r="I15" s="24">
        <v>9696.1119999999992</v>
      </c>
      <c r="J15" s="24">
        <v>24513</v>
      </c>
      <c r="K15" s="25">
        <f t="shared" si="1"/>
        <v>0.39554978990739603</v>
      </c>
    </row>
    <row r="16" spans="2:11" x14ac:dyDescent="0.25">
      <c r="B16" s="22"/>
      <c r="C16" s="26">
        <f>SUM(C6:C15)</f>
        <v>1183416.8289999999</v>
      </c>
      <c r="D16" s="26">
        <f>SUM(D6:D15)</f>
        <v>1519292.9959999998</v>
      </c>
      <c r="E16" s="27">
        <f t="shared" si="0"/>
        <v>0.77892600842346016</v>
      </c>
      <c r="H16" s="22"/>
      <c r="I16" s="26">
        <f>SUM(I6:I15)</f>
        <v>1060316.5769999998</v>
      </c>
      <c r="J16" s="26">
        <f>SUM(J6:J15)</f>
        <v>1244206.1859999998</v>
      </c>
      <c r="K16" s="27">
        <f t="shared" si="1"/>
        <v>0.85220326737710017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946B-5968-440E-9152-7F3D168575B3}">
  <dimension ref="B3:H45"/>
  <sheetViews>
    <sheetView workbookViewId="0">
      <selection activeCell="L26" sqref="L26"/>
    </sheetView>
  </sheetViews>
  <sheetFormatPr baseColWidth="10" defaultRowHeight="15" x14ac:dyDescent="0.25"/>
  <sheetData>
    <row r="3" spans="2:8" ht="26.25" x14ac:dyDescent="0.4">
      <c r="B3" s="28" t="s">
        <v>46</v>
      </c>
    </row>
    <row r="4" spans="2:8" ht="18.75" x14ac:dyDescent="0.3">
      <c r="B4" s="29" t="s">
        <v>47</v>
      </c>
    </row>
    <row r="5" spans="2:8" ht="18.75" x14ac:dyDescent="0.3">
      <c r="B5" s="29" t="s">
        <v>48</v>
      </c>
    </row>
    <row r="6" spans="2:8" ht="18.75" x14ac:dyDescent="0.3">
      <c r="B6" s="29"/>
    </row>
    <row r="8" spans="2:8" ht="24" x14ac:dyDescent="0.4">
      <c r="B8" s="30" t="s">
        <v>49</v>
      </c>
      <c r="C8" s="31"/>
      <c r="D8" s="31"/>
      <c r="F8" s="30" t="s">
        <v>50</v>
      </c>
      <c r="G8" s="31"/>
      <c r="H8" s="31"/>
    </row>
    <row r="9" spans="2:8" ht="16.5" thickBot="1" x14ac:dyDescent="0.3">
      <c r="B9" s="32" t="s">
        <v>51</v>
      </c>
      <c r="C9" s="33"/>
      <c r="D9" s="31"/>
      <c r="F9" s="32" t="s">
        <v>51</v>
      </c>
      <c r="H9" s="31"/>
    </row>
    <row r="10" spans="2:8" ht="26.25" x14ac:dyDescent="0.4">
      <c r="B10" s="34"/>
      <c r="C10" s="35"/>
      <c r="D10" s="36"/>
      <c r="F10" s="34"/>
      <c r="G10" s="35"/>
      <c r="H10" s="36"/>
    </row>
    <row r="11" spans="2:8" ht="15.75" x14ac:dyDescent="0.25">
      <c r="B11" s="37" t="s">
        <v>52</v>
      </c>
      <c r="C11" s="38" t="s">
        <v>53</v>
      </c>
      <c r="D11" s="39" t="s">
        <v>54</v>
      </c>
      <c r="F11" s="37" t="s">
        <v>52</v>
      </c>
      <c r="G11" s="38" t="s">
        <v>53</v>
      </c>
      <c r="H11" s="39" t="s">
        <v>54</v>
      </c>
    </row>
    <row r="12" spans="2:8" x14ac:dyDescent="0.25">
      <c r="B12" s="40" t="s">
        <v>55</v>
      </c>
      <c r="C12" s="41">
        <v>25084</v>
      </c>
      <c r="D12" s="42">
        <f>SUM(C12*100)/C15</f>
        <v>70.112083181932533</v>
      </c>
      <c r="F12" s="40" t="s">
        <v>55</v>
      </c>
      <c r="G12" s="41">
        <v>17409</v>
      </c>
      <c r="H12" s="42">
        <f>SUM(G12*100)/G15</f>
        <v>59.29293961377337</v>
      </c>
    </row>
    <row r="13" spans="2:8" x14ac:dyDescent="0.25">
      <c r="B13" s="40" t="s">
        <v>56</v>
      </c>
      <c r="C13" s="41">
        <v>5547</v>
      </c>
      <c r="D13" s="42">
        <f>SUM(C13*100)/C15</f>
        <v>15.504374318696369</v>
      </c>
      <c r="F13" s="40" t="s">
        <v>56</v>
      </c>
      <c r="G13" s="41">
        <v>4956</v>
      </c>
      <c r="H13" s="42">
        <f>SUM(G13*100)/G15</f>
        <v>16.879534075814856</v>
      </c>
    </row>
    <row r="14" spans="2:8" x14ac:dyDescent="0.25">
      <c r="B14" s="43" t="s">
        <v>57</v>
      </c>
      <c r="C14" s="44">
        <v>5146</v>
      </c>
      <c r="D14" s="45">
        <f>SUM(C14*100)/C15</f>
        <v>14.383542499371105</v>
      </c>
      <c r="F14" s="43" t="s">
        <v>57</v>
      </c>
      <c r="G14" s="44">
        <v>6996</v>
      </c>
      <c r="H14" s="45">
        <f>SUM(G14*100)/G15</f>
        <v>23.82752631041177</v>
      </c>
    </row>
    <row r="15" spans="2:8" ht="16.5" thickBot="1" x14ac:dyDescent="0.3">
      <c r="B15" s="46" t="s">
        <v>58</v>
      </c>
      <c r="C15" s="47">
        <f>SUM(C12:C14)</f>
        <v>35777</v>
      </c>
      <c r="D15" s="48">
        <v>100</v>
      </c>
      <c r="F15" s="46" t="s">
        <v>59</v>
      </c>
      <c r="G15" s="47">
        <f>SUM(G12:G14)</f>
        <v>29361</v>
      </c>
      <c r="H15" s="48">
        <v>100</v>
      </c>
    </row>
    <row r="18" spans="2:8" ht="26.25" x14ac:dyDescent="0.4">
      <c r="B18" s="30" t="s">
        <v>60</v>
      </c>
      <c r="C18" s="31"/>
      <c r="D18" s="31"/>
      <c r="F18" s="28" t="s">
        <v>61</v>
      </c>
      <c r="G18" s="31"/>
      <c r="H18" s="31"/>
    </row>
    <row r="19" spans="2:8" ht="16.5" thickBot="1" x14ac:dyDescent="0.3">
      <c r="B19" s="32" t="s">
        <v>51</v>
      </c>
      <c r="C19" s="33"/>
      <c r="D19" s="31"/>
      <c r="F19" s="32" t="s">
        <v>51</v>
      </c>
      <c r="G19" s="33"/>
      <c r="H19" s="31"/>
    </row>
    <row r="20" spans="2:8" ht="26.25" x14ac:dyDescent="0.4">
      <c r="B20" s="49"/>
      <c r="C20" s="35"/>
      <c r="D20" s="36"/>
      <c r="F20" s="49"/>
      <c r="G20" s="35"/>
      <c r="H20" s="36"/>
    </row>
    <row r="21" spans="2:8" ht="15.75" x14ac:dyDescent="0.25">
      <c r="B21" s="37" t="s">
        <v>52</v>
      </c>
      <c r="C21" s="38" t="s">
        <v>53</v>
      </c>
      <c r="D21" s="39" t="s">
        <v>54</v>
      </c>
      <c r="F21" s="37" t="s">
        <v>52</v>
      </c>
      <c r="G21" s="38" t="s">
        <v>53</v>
      </c>
      <c r="H21" s="39" t="s">
        <v>54</v>
      </c>
    </row>
    <row r="22" spans="2:8" x14ac:dyDescent="0.25">
      <c r="B22" s="40" t="s">
        <v>55</v>
      </c>
      <c r="C22" s="41">
        <v>28852</v>
      </c>
      <c r="D22" s="50">
        <f>SUM(C22*100)/C25</f>
        <v>73.105964627780878</v>
      </c>
      <c r="F22" s="40" t="s">
        <v>55</v>
      </c>
      <c r="G22" s="41">
        <v>32133</v>
      </c>
      <c r="H22" s="50">
        <f>SUM(G22*100)/G25</f>
        <v>72.768241315276967</v>
      </c>
    </row>
    <row r="23" spans="2:8" x14ac:dyDescent="0.25">
      <c r="B23" s="40" t="s">
        <v>56</v>
      </c>
      <c r="C23" s="41">
        <v>7924</v>
      </c>
      <c r="D23" s="50">
        <f>SUM(C23*100)/C25</f>
        <v>20.078041858815183</v>
      </c>
      <c r="F23" s="40" t="s">
        <v>56</v>
      </c>
      <c r="G23" s="41">
        <v>7322</v>
      </c>
      <c r="H23" s="50">
        <f>SUM(G23*100)/G25</f>
        <v>16.58136690973323</v>
      </c>
    </row>
    <row r="24" spans="2:8" x14ac:dyDescent="0.25">
      <c r="B24" s="43" t="s">
        <v>57</v>
      </c>
      <c r="C24" s="44">
        <v>2690</v>
      </c>
      <c r="D24" s="51">
        <f>SUM(C24*100)/C25</f>
        <v>6.8159935134039422</v>
      </c>
      <c r="F24" s="43" t="s">
        <v>57</v>
      </c>
      <c r="G24" s="44">
        <v>4703</v>
      </c>
      <c r="H24" s="51">
        <f>SUM(G24*100)/G25</f>
        <v>10.65039177498981</v>
      </c>
    </row>
    <row r="25" spans="2:8" ht="16.5" thickBot="1" x14ac:dyDescent="0.3">
      <c r="B25" s="46" t="s">
        <v>58</v>
      </c>
      <c r="C25" s="47">
        <f>SUM(C22:C24)</f>
        <v>39466</v>
      </c>
      <c r="D25" s="48">
        <v>100</v>
      </c>
      <c r="F25" s="46" t="s">
        <v>58</v>
      </c>
      <c r="G25" s="47">
        <f>SUM(G22:G24)</f>
        <v>44158</v>
      </c>
      <c r="H25" s="48">
        <v>100</v>
      </c>
    </row>
    <row r="28" spans="2:8" ht="24" x14ac:dyDescent="0.4">
      <c r="B28" s="30" t="s">
        <v>62</v>
      </c>
      <c r="C28" s="31"/>
      <c r="D28" s="31"/>
      <c r="F28" s="30" t="s">
        <v>63</v>
      </c>
      <c r="G28" s="31"/>
      <c r="H28" s="31"/>
    </row>
    <row r="29" spans="2:8" ht="16.5" thickBot="1" x14ac:dyDescent="0.3">
      <c r="B29" s="32" t="s">
        <v>51</v>
      </c>
      <c r="C29" s="33"/>
      <c r="D29" s="31"/>
      <c r="F29" s="32" t="s">
        <v>51</v>
      </c>
      <c r="H29" s="31"/>
    </row>
    <row r="30" spans="2:8" ht="26.25" x14ac:dyDescent="0.4">
      <c r="B30" s="34"/>
      <c r="C30" s="35"/>
      <c r="D30" s="36"/>
      <c r="F30" s="34"/>
      <c r="G30" s="35"/>
      <c r="H30" s="36"/>
    </row>
    <row r="31" spans="2:8" ht="15.75" x14ac:dyDescent="0.25">
      <c r="B31" s="37" t="s">
        <v>52</v>
      </c>
      <c r="C31" s="38" t="s">
        <v>53</v>
      </c>
      <c r="D31" s="39" t="s">
        <v>54</v>
      </c>
      <c r="F31" s="37" t="s">
        <v>52</v>
      </c>
      <c r="G31" s="38" t="s">
        <v>53</v>
      </c>
      <c r="H31" s="39" t="s">
        <v>54</v>
      </c>
    </row>
    <row r="32" spans="2:8" x14ac:dyDescent="0.25">
      <c r="B32" s="40" t="s">
        <v>55</v>
      </c>
      <c r="C32" s="41">
        <v>8725</v>
      </c>
      <c r="D32" s="42">
        <f>SUM(C32*100)/C35</f>
        <v>63.500727802037844</v>
      </c>
      <c r="F32" s="40" t="s">
        <v>55</v>
      </c>
      <c r="G32" s="41">
        <v>5259</v>
      </c>
      <c r="H32" s="42">
        <f>SUM(G32*100)/G35</f>
        <v>33.524574488429913</v>
      </c>
    </row>
    <row r="33" spans="2:8" x14ac:dyDescent="0.25">
      <c r="B33" s="40" t="s">
        <v>56</v>
      </c>
      <c r="C33" s="41">
        <v>2676</v>
      </c>
      <c r="D33" s="42">
        <f>SUM(C33*100)/C35</f>
        <v>19.475982532751093</v>
      </c>
      <c r="F33" s="40" t="s">
        <v>56</v>
      </c>
      <c r="G33" s="41">
        <v>8016</v>
      </c>
      <c r="H33" s="42">
        <f>SUM(G33*100)/G35</f>
        <v>51.099636641805319</v>
      </c>
    </row>
    <row r="34" spans="2:8" x14ac:dyDescent="0.25">
      <c r="B34" s="43" t="s">
        <v>57</v>
      </c>
      <c r="C34" s="44">
        <v>2339</v>
      </c>
      <c r="D34" s="45">
        <f>SUM(C34*100)/C35</f>
        <v>17.023289665211063</v>
      </c>
      <c r="F34" s="43" t="s">
        <v>57</v>
      </c>
      <c r="G34" s="44">
        <v>2412</v>
      </c>
      <c r="H34" s="45">
        <f>SUM(G34*100)/G35</f>
        <v>15.375788869764774</v>
      </c>
    </row>
    <row r="35" spans="2:8" ht="16.5" thickBot="1" x14ac:dyDescent="0.3">
      <c r="B35" s="46" t="s">
        <v>58</v>
      </c>
      <c r="C35" s="47">
        <f>SUM(C32:C34)</f>
        <v>13740</v>
      </c>
      <c r="D35" s="48">
        <v>100</v>
      </c>
      <c r="F35" s="46" t="s">
        <v>59</v>
      </c>
      <c r="G35" s="47">
        <f>SUM(G32:G34)</f>
        <v>15687</v>
      </c>
      <c r="H35" s="48">
        <v>100</v>
      </c>
    </row>
    <row r="38" spans="2:8" ht="24" x14ac:dyDescent="0.4">
      <c r="B38" s="30" t="s">
        <v>64</v>
      </c>
      <c r="C38" s="31"/>
      <c r="D38" s="31"/>
      <c r="F38" s="30" t="s">
        <v>65</v>
      </c>
      <c r="G38" s="31"/>
      <c r="H38" s="31"/>
    </row>
    <row r="39" spans="2:8" ht="16.5" thickBot="1" x14ac:dyDescent="0.3">
      <c r="B39" s="32" t="s">
        <v>51</v>
      </c>
      <c r="C39" s="33"/>
      <c r="D39" s="31"/>
      <c r="F39" s="32" t="s">
        <v>51</v>
      </c>
      <c r="H39" s="31"/>
    </row>
    <row r="40" spans="2:8" ht="26.25" x14ac:dyDescent="0.4">
      <c r="B40" s="34"/>
      <c r="C40" s="35"/>
      <c r="D40" s="36"/>
      <c r="F40" s="34"/>
      <c r="G40" s="35"/>
      <c r="H40" s="36"/>
    </row>
    <row r="41" spans="2:8" ht="15.75" x14ac:dyDescent="0.25">
      <c r="B41" s="37" t="s">
        <v>52</v>
      </c>
      <c r="C41" s="38" t="s">
        <v>53</v>
      </c>
      <c r="D41" s="39" t="s">
        <v>54</v>
      </c>
      <c r="F41" s="37" t="s">
        <v>52</v>
      </c>
      <c r="G41" s="38" t="s">
        <v>53</v>
      </c>
      <c r="H41" s="39" t="s">
        <v>54</v>
      </c>
    </row>
    <row r="42" spans="2:8" x14ac:dyDescent="0.25">
      <c r="B42" s="40" t="s">
        <v>55</v>
      </c>
      <c r="C42" s="41">
        <v>79067</v>
      </c>
      <c r="D42" s="42">
        <f>SUM(C42*100)/C45</f>
        <v>63.552551200848789</v>
      </c>
      <c r="F42" s="40" t="s">
        <v>55</v>
      </c>
      <c r="G42" s="41">
        <v>68040</v>
      </c>
      <c r="H42" s="42">
        <f>SUM(G42*100)/G45</f>
        <v>55.182034208968297</v>
      </c>
    </row>
    <row r="43" spans="2:8" x14ac:dyDescent="0.25">
      <c r="B43" s="40" t="s">
        <v>56</v>
      </c>
      <c r="C43" s="41">
        <v>32383</v>
      </c>
      <c r="D43" s="42">
        <f>SUM(C43*100)/C45</f>
        <v>26.028839661768963</v>
      </c>
      <c r="F43" s="40" t="s">
        <v>56</v>
      </c>
      <c r="G43" s="41">
        <v>37726</v>
      </c>
      <c r="H43" s="42">
        <f>SUM(G43*100)/G45</f>
        <v>30.596669937794502</v>
      </c>
    </row>
    <row r="44" spans="2:8" x14ac:dyDescent="0.25">
      <c r="B44" s="43" t="s">
        <v>57</v>
      </c>
      <c r="C44" s="44">
        <v>12962</v>
      </c>
      <c r="D44" s="45">
        <f>SUM(C44*100)/C45</f>
        <v>10.418609137382246</v>
      </c>
      <c r="F44" s="43" t="s">
        <v>57</v>
      </c>
      <c r="G44" s="44">
        <v>17535</v>
      </c>
      <c r="H44" s="45">
        <f>SUM(G44*100)/G45</f>
        <v>14.2212958532372</v>
      </c>
    </row>
    <row r="45" spans="2:8" ht="16.5" thickBot="1" x14ac:dyDescent="0.3">
      <c r="B45" s="46" t="s">
        <v>58</v>
      </c>
      <c r="C45" s="47">
        <f>SUM(C42:C44)</f>
        <v>124412</v>
      </c>
      <c r="D45" s="48">
        <v>100</v>
      </c>
      <c r="F45" s="46" t="s">
        <v>59</v>
      </c>
      <c r="G45" s="47">
        <f>SUM(G42:G44)</f>
        <v>123301</v>
      </c>
      <c r="H45" s="48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ADD0-67ED-42E3-BB7A-0904B90A8960}">
  <dimension ref="A2:E30"/>
  <sheetViews>
    <sheetView tabSelected="1" workbookViewId="0">
      <selection activeCell="J34" sqref="J34"/>
    </sheetView>
  </sheetViews>
  <sheetFormatPr baseColWidth="10" defaultRowHeight="15" x14ac:dyDescent="0.25"/>
  <cols>
    <col min="3" max="3" width="30.5703125" customWidth="1"/>
    <col min="4" max="4" width="26.7109375" customWidth="1"/>
  </cols>
  <sheetData>
    <row r="2" spans="1:5" x14ac:dyDescent="0.25">
      <c r="A2" s="52"/>
      <c r="B2" s="52" t="s">
        <v>66</v>
      </c>
      <c r="C2" s="53"/>
      <c r="D2" s="53"/>
      <c r="E2" s="27"/>
    </row>
    <row r="3" spans="1:5" x14ac:dyDescent="0.25">
      <c r="A3" s="54" t="s">
        <v>67</v>
      </c>
      <c r="B3" s="54" t="s">
        <v>27</v>
      </c>
      <c r="C3" s="54" t="s">
        <v>68</v>
      </c>
      <c r="D3" s="55" t="s">
        <v>69</v>
      </c>
      <c r="E3" s="56" t="s">
        <v>5</v>
      </c>
    </row>
    <row r="4" spans="1:5" x14ac:dyDescent="0.25">
      <c r="A4" s="57">
        <v>2023</v>
      </c>
      <c r="B4" s="55"/>
      <c r="C4" s="55"/>
      <c r="D4" s="55"/>
      <c r="E4" s="58"/>
    </row>
    <row r="5" spans="1:5" x14ac:dyDescent="0.25">
      <c r="A5" s="59" t="s">
        <v>70</v>
      </c>
      <c r="B5" s="55">
        <v>774309.6</v>
      </c>
      <c r="C5" s="55">
        <v>298468848.19999999</v>
      </c>
      <c r="D5" s="55">
        <v>299243157.80000001</v>
      </c>
      <c r="E5" s="58">
        <v>2.5875599151293275E-3</v>
      </c>
    </row>
    <row r="6" spans="1:5" x14ac:dyDescent="0.25">
      <c r="A6" s="60" t="s">
        <v>71</v>
      </c>
      <c r="B6" s="53">
        <v>767063.3</v>
      </c>
      <c r="C6" s="53">
        <v>170852937.69999999</v>
      </c>
      <c r="D6" s="53">
        <v>171620001</v>
      </c>
      <c r="E6" s="58">
        <v>4.4695448987906719E-3</v>
      </c>
    </row>
    <row r="7" spans="1:5" x14ac:dyDescent="0.25">
      <c r="A7" s="60" t="s">
        <v>72</v>
      </c>
      <c r="B7" s="53">
        <v>5270.7</v>
      </c>
      <c r="C7" s="53">
        <v>105194375.40000001</v>
      </c>
      <c r="D7" s="53">
        <v>105199646.09999999</v>
      </c>
      <c r="E7" s="58">
        <v>5.0101879572767878E-5</v>
      </c>
    </row>
    <row r="8" spans="1:5" x14ac:dyDescent="0.25">
      <c r="A8" s="60" t="s">
        <v>73</v>
      </c>
      <c r="B8" s="53">
        <v>1975.6</v>
      </c>
      <c r="C8" s="53">
        <v>22421535.099999998</v>
      </c>
      <c r="D8" s="53">
        <v>22423510.699999999</v>
      </c>
      <c r="E8" s="58">
        <v>8.8103955996506831E-5</v>
      </c>
    </row>
    <row r="9" spans="1:5" x14ac:dyDescent="0.25">
      <c r="A9" s="59" t="s">
        <v>74</v>
      </c>
      <c r="B9" s="55">
        <v>65855739.200000003</v>
      </c>
      <c r="C9" s="55">
        <v>127082783.7</v>
      </c>
      <c r="D9" s="55">
        <v>192938522.90000001</v>
      </c>
      <c r="E9" s="58">
        <v>0.34133017196432575</v>
      </c>
    </row>
    <row r="10" spans="1:5" x14ac:dyDescent="0.25">
      <c r="A10" s="60" t="s">
        <v>71</v>
      </c>
      <c r="B10" s="53">
        <v>37071831.100000001</v>
      </c>
      <c r="C10" s="53">
        <v>50898889.699999996</v>
      </c>
      <c r="D10" s="53">
        <v>87970720.799999997</v>
      </c>
      <c r="E10" s="58">
        <v>0.42141101906260614</v>
      </c>
    </row>
    <row r="11" spans="1:5" x14ac:dyDescent="0.25">
      <c r="A11" s="60" t="s">
        <v>72</v>
      </c>
      <c r="B11" s="53">
        <v>23109765.300000001</v>
      </c>
      <c r="C11" s="53">
        <v>30749091.800000001</v>
      </c>
      <c r="D11" s="53">
        <v>53858857.100000001</v>
      </c>
      <c r="E11" s="58">
        <v>0.42908012802967554</v>
      </c>
    </row>
    <row r="12" spans="1:5" x14ac:dyDescent="0.25">
      <c r="A12" s="60" t="s">
        <v>73</v>
      </c>
      <c r="B12" s="53">
        <v>5674142.7999999998</v>
      </c>
      <c r="C12" s="53">
        <v>45434802.200000003</v>
      </c>
      <c r="D12" s="53">
        <v>51108945</v>
      </c>
      <c r="E12" s="58">
        <v>0.11102054249016488</v>
      </c>
    </row>
    <row r="13" spans="1:5" x14ac:dyDescent="0.25">
      <c r="A13" s="57">
        <v>2022</v>
      </c>
      <c r="B13" s="55"/>
      <c r="C13" s="55"/>
      <c r="D13" s="55"/>
      <c r="E13" s="58"/>
    </row>
    <row r="14" spans="1:5" x14ac:dyDescent="0.25">
      <c r="A14" s="59" t="s">
        <v>70</v>
      </c>
      <c r="B14" s="55">
        <v>318951</v>
      </c>
      <c r="C14" s="55">
        <v>337387337.69999999</v>
      </c>
      <c r="D14" s="55">
        <v>337706288.69999999</v>
      </c>
      <c r="E14" s="58">
        <v>9.4446272003936187E-4</v>
      </c>
    </row>
    <row r="15" spans="1:5" x14ac:dyDescent="0.25">
      <c r="A15" s="60" t="s">
        <v>71</v>
      </c>
      <c r="B15" s="53">
        <v>318933</v>
      </c>
      <c r="C15" s="53">
        <v>211039104.40000001</v>
      </c>
      <c r="D15" s="53">
        <v>211358037.40000001</v>
      </c>
      <c r="E15" s="58">
        <v>1.5089702947818913E-3</v>
      </c>
    </row>
    <row r="16" spans="1:5" x14ac:dyDescent="0.25">
      <c r="A16" s="60" t="s">
        <v>72</v>
      </c>
      <c r="B16" s="53">
        <v>18</v>
      </c>
      <c r="C16" s="53">
        <v>97676082.900000006</v>
      </c>
      <c r="D16" s="53">
        <v>97676100.900000006</v>
      </c>
      <c r="E16" s="58">
        <v>1.8428254029538149E-7</v>
      </c>
    </row>
    <row r="17" spans="1:5" x14ac:dyDescent="0.25">
      <c r="A17" s="60" t="s">
        <v>73</v>
      </c>
      <c r="B17" s="53"/>
      <c r="C17" s="53">
        <v>28672150.399999999</v>
      </c>
      <c r="D17" s="53">
        <v>28672150.399999999</v>
      </c>
      <c r="E17" s="58">
        <v>0</v>
      </c>
    </row>
    <row r="18" spans="1:5" x14ac:dyDescent="0.25">
      <c r="A18" s="59" t="s">
        <v>74</v>
      </c>
      <c r="B18" s="55">
        <v>88952073.599999994</v>
      </c>
      <c r="C18" s="55">
        <v>104896819.5</v>
      </c>
      <c r="D18" s="55">
        <v>193848893.09999999</v>
      </c>
      <c r="E18" s="58">
        <v>0.4588732603910855</v>
      </c>
    </row>
    <row r="19" spans="1:5" x14ac:dyDescent="0.25">
      <c r="A19" s="60" t="s">
        <v>71</v>
      </c>
      <c r="B19" s="53">
        <v>56733852</v>
      </c>
      <c r="C19" s="53">
        <v>46017869.300000004</v>
      </c>
      <c r="D19" s="53">
        <v>102751721.3</v>
      </c>
      <c r="E19" s="58">
        <v>0.55214502766680174</v>
      </c>
    </row>
    <row r="20" spans="1:5" x14ac:dyDescent="0.25">
      <c r="A20" s="60" t="s">
        <v>72</v>
      </c>
      <c r="B20" s="53">
        <v>24012185.800000001</v>
      </c>
      <c r="C20" s="53">
        <v>22336634.899999999</v>
      </c>
      <c r="D20" s="53">
        <v>46348820.700000003</v>
      </c>
      <c r="E20" s="58">
        <v>0.51807544264011873</v>
      </c>
    </row>
    <row r="21" spans="1:5" x14ac:dyDescent="0.25">
      <c r="A21" s="60" t="s">
        <v>73</v>
      </c>
      <c r="B21" s="53">
        <v>8206035.7999999998</v>
      </c>
      <c r="C21" s="53">
        <v>36542315.299999997</v>
      </c>
      <c r="D21" s="53">
        <v>44748351.100000001</v>
      </c>
      <c r="E21" s="58">
        <v>0.18338185873400817</v>
      </c>
    </row>
    <row r="22" spans="1:5" x14ac:dyDescent="0.25">
      <c r="A22" s="57">
        <v>2021</v>
      </c>
      <c r="B22" s="55"/>
      <c r="C22" s="55"/>
      <c r="D22" s="55"/>
      <c r="E22" s="58"/>
    </row>
    <row r="23" spans="1:5" x14ac:dyDescent="0.25">
      <c r="A23" s="59" t="s">
        <v>70</v>
      </c>
      <c r="B23" s="55">
        <v>393221.9</v>
      </c>
      <c r="C23" s="55">
        <v>329810264</v>
      </c>
      <c r="D23" s="55">
        <v>330203485.89999998</v>
      </c>
      <c r="E23" s="58">
        <v>1.1908472102535126E-3</v>
      </c>
    </row>
    <row r="24" spans="1:5" x14ac:dyDescent="0.25">
      <c r="A24" s="60" t="s">
        <v>71</v>
      </c>
      <c r="B24" s="53">
        <v>392690</v>
      </c>
      <c r="C24" s="53">
        <v>218122289.19999999</v>
      </c>
      <c r="D24" s="53">
        <v>218514979.19999999</v>
      </c>
      <c r="E24" s="58">
        <v>1.7970850393765592E-3</v>
      </c>
    </row>
    <row r="25" spans="1:5" x14ac:dyDescent="0.25">
      <c r="A25" s="60" t="s">
        <v>72</v>
      </c>
      <c r="B25" s="53">
        <v>531.9</v>
      </c>
      <c r="C25" s="53">
        <v>81357102.900000006</v>
      </c>
      <c r="D25" s="53">
        <v>81357634.799999997</v>
      </c>
      <c r="E25" s="58">
        <v>6.53780067854185E-6</v>
      </c>
    </row>
    <row r="26" spans="1:5" x14ac:dyDescent="0.25">
      <c r="A26" s="60" t="s">
        <v>73</v>
      </c>
      <c r="B26" s="53"/>
      <c r="C26" s="53">
        <v>30330871.899999999</v>
      </c>
      <c r="D26" s="53">
        <v>30330871.899999999</v>
      </c>
      <c r="E26" s="58">
        <v>0</v>
      </c>
    </row>
    <row r="27" spans="1:5" x14ac:dyDescent="0.25">
      <c r="A27" s="59" t="s">
        <v>74</v>
      </c>
      <c r="B27" s="55">
        <v>68482966</v>
      </c>
      <c r="C27" s="55">
        <v>141027478.20000002</v>
      </c>
      <c r="D27" s="55">
        <v>209510444.19999999</v>
      </c>
      <c r="E27" s="58">
        <v>0.32687137035815611</v>
      </c>
    </row>
    <row r="28" spans="1:5" x14ac:dyDescent="0.25">
      <c r="A28" s="60" t="s">
        <v>71</v>
      </c>
      <c r="B28" s="53">
        <v>36904068.299999997</v>
      </c>
      <c r="C28" s="53">
        <v>82040500.299999997</v>
      </c>
      <c r="D28" s="53">
        <v>118944568.59999999</v>
      </c>
      <c r="E28" s="58">
        <v>0.31026274452350233</v>
      </c>
    </row>
    <row r="29" spans="1:5" x14ac:dyDescent="0.25">
      <c r="A29" s="60" t="s">
        <v>73</v>
      </c>
      <c r="B29" s="53">
        <v>9591426.3000000007</v>
      </c>
      <c r="C29" s="53">
        <v>39515745.100000001</v>
      </c>
      <c r="D29" s="53">
        <v>49107171.399999999</v>
      </c>
      <c r="E29" s="58">
        <v>0.19531620385693813</v>
      </c>
    </row>
    <row r="30" spans="1:5" x14ac:dyDescent="0.25">
      <c r="A30" s="60" t="s">
        <v>72</v>
      </c>
      <c r="B30" s="53">
        <v>21987471.399999999</v>
      </c>
      <c r="C30" s="53">
        <v>19471232.800000001</v>
      </c>
      <c r="D30" s="53">
        <v>41458704.200000003</v>
      </c>
      <c r="E30" s="58">
        <v>0.53034632471701793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Vest-Norges Fiskesalgslag</vt:lpstr>
      <vt:lpstr>Norges Sildesalgslag</vt:lpstr>
      <vt:lpstr>Surofi</vt:lpstr>
      <vt:lpstr>Norges Råfisklag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Kvalheim</dc:creator>
  <cp:lastModifiedBy>Wensel Halvard</cp:lastModifiedBy>
  <cp:lastPrinted>2024-02-23T12:50:26Z</cp:lastPrinted>
  <dcterms:created xsi:type="dcterms:W3CDTF">2024-02-23T08:53:07Z</dcterms:created>
  <dcterms:modified xsi:type="dcterms:W3CDTF">2024-03-04T08:53:18Z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605b63-4aad-46a3-aa9d-a839194239a5_Enabled">
    <vt:lpwstr>true</vt:lpwstr>
  </property>
  <property fmtid="{D5CDD505-2E9C-101B-9397-08002B2CF9AE}" pid="3" name="MSIP_Label_24605b63-4aad-46a3-aa9d-a839194239a5_SetDate">
    <vt:lpwstr>2024-02-26T15:42:40Z</vt:lpwstr>
  </property>
  <property fmtid="{D5CDD505-2E9C-101B-9397-08002B2CF9AE}" pid="4" name="MSIP_Label_24605b63-4aad-46a3-aa9d-a839194239a5_Method">
    <vt:lpwstr>Standard</vt:lpwstr>
  </property>
  <property fmtid="{D5CDD505-2E9C-101B-9397-08002B2CF9AE}" pid="5" name="MSIP_Label_24605b63-4aad-46a3-aa9d-a839194239a5_Name">
    <vt:lpwstr>Intern (NFD)</vt:lpwstr>
  </property>
  <property fmtid="{D5CDD505-2E9C-101B-9397-08002B2CF9AE}" pid="6" name="MSIP_Label_24605b63-4aad-46a3-aa9d-a839194239a5_SiteId">
    <vt:lpwstr>f696e186-1c3b-44cd-bf76-5ace0e7007bd</vt:lpwstr>
  </property>
  <property fmtid="{D5CDD505-2E9C-101B-9397-08002B2CF9AE}" pid="7" name="MSIP_Label_24605b63-4aad-46a3-aa9d-a839194239a5_ActionId">
    <vt:lpwstr>93a7173c-713d-4871-bac4-a76fac0801b6</vt:lpwstr>
  </property>
  <property fmtid="{D5CDD505-2E9C-101B-9397-08002B2CF9AE}" pid="8" name="MSIP_Label_24605b63-4aad-46a3-aa9d-a839194239a5_ContentBits">
    <vt:lpwstr>0</vt:lpwstr>
  </property>
</Properties>
</file>