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6\Utbet\Løpende inntutj\"/>
    </mc:Choice>
  </mc:AlternateContent>
  <bookViews>
    <workbookView xWindow="240" yWindow="12" windowWidth="18792" windowHeight="11508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52511"/>
</workbook>
</file>

<file path=xl/calcChain.xml><?xml version="1.0" encoding="utf-8"?>
<calcChain xmlns="http://schemas.openxmlformats.org/spreadsheetml/2006/main">
  <c r="H8" i="9" l="1"/>
  <c r="D28" i="10" l="1"/>
  <c r="C28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D28" i="9"/>
  <c r="C28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28" i="8"/>
  <c r="F28" i="8" s="1"/>
  <c r="D28" i="8"/>
  <c r="C28" i="8"/>
  <c r="G26" i="8"/>
  <c r="H26" i="8" s="1"/>
  <c r="F26" i="8"/>
  <c r="E26" i="8"/>
  <c r="G25" i="8"/>
  <c r="H25" i="8" s="1"/>
  <c r="J25" i="8" s="1"/>
  <c r="F25" i="8"/>
  <c r="E25" i="8"/>
  <c r="G24" i="8"/>
  <c r="H24" i="8" s="1"/>
  <c r="J24" i="8" s="1"/>
  <c r="F24" i="8"/>
  <c r="E24" i="8"/>
  <c r="G23" i="8"/>
  <c r="H23" i="8" s="1"/>
  <c r="J23" i="8" s="1"/>
  <c r="F23" i="8"/>
  <c r="E23" i="8"/>
  <c r="G22" i="8"/>
  <c r="H22" i="8" s="1"/>
  <c r="J22" i="8" s="1"/>
  <c r="F22" i="8"/>
  <c r="E22" i="8"/>
  <c r="G21" i="8"/>
  <c r="H21" i="8" s="1"/>
  <c r="J21" i="8" s="1"/>
  <c r="F21" i="8"/>
  <c r="E21" i="8"/>
  <c r="G20" i="8"/>
  <c r="H20" i="8" s="1"/>
  <c r="J20" i="8" s="1"/>
  <c r="F20" i="8"/>
  <c r="E20" i="8"/>
  <c r="G19" i="8"/>
  <c r="H19" i="8" s="1"/>
  <c r="J19" i="8" s="1"/>
  <c r="F19" i="8"/>
  <c r="E19" i="8"/>
  <c r="G18" i="8"/>
  <c r="H18" i="8" s="1"/>
  <c r="J18" i="8" s="1"/>
  <c r="F18" i="8"/>
  <c r="E18" i="8"/>
  <c r="G17" i="8"/>
  <c r="H17" i="8" s="1"/>
  <c r="J17" i="8" s="1"/>
  <c r="F17" i="8"/>
  <c r="E17" i="8"/>
  <c r="G16" i="8"/>
  <c r="H16" i="8" s="1"/>
  <c r="J16" i="8" s="1"/>
  <c r="F16" i="8"/>
  <c r="E16" i="8"/>
  <c r="G15" i="8"/>
  <c r="H15" i="8" s="1"/>
  <c r="J15" i="8" s="1"/>
  <c r="F15" i="8"/>
  <c r="E15" i="8"/>
  <c r="G14" i="8"/>
  <c r="H14" i="8" s="1"/>
  <c r="J14" i="8" s="1"/>
  <c r="F14" i="8"/>
  <c r="E14" i="8"/>
  <c r="G13" i="8"/>
  <c r="H13" i="8" s="1"/>
  <c r="J13" i="8" s="1"/>
  <c r="F13" i="8"/>
  <c r="E13" i="8"/>
  <c r="G12" i="8"/>
  <c r="H12" i="8" s="1"/>
  <c r="J12" i="8" s="1"/>
  <c r="F12" i="8"/>
  <c r="E12" i="8"/>
  <c r="G11" i="8"/>
  <c r="H11" i="8" s="1"/>
  <c r="J11" i="8" s="1"/>
  <c r="F11" i="8"/>
  <c r="E11" i="8"/>
  <c r="G10" i="8"/>
  <c r="H10" i="8" s="1"/>
  <c r="J10" i="8" s="1"/>
  <c r="F10" i="8"/>
  <c r="E10" i="8"/>
  <c r="G9" i="8"/>
  <c r="H9" i="8" s="1"/>
  <c r="J9" i="8" s="1"/>
  <c r="F9" i="8"/>
  <c r="E9" i="8"/>
  <c r="G8" i="8"/>
  <c r="H8" i="8" s="1"/>
  <c r="J8" i="8" s="1"/>
  <c r="F8" i="8"/>
  <c r="E8" i="8"/>
  <c r="D28" i="7"/>
  <c r="C28" i="7"/>
  <c r="E28" i="7" s="1"/>
  <c r="F28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D28" i="6"/>
  <c r="C28" i="6"/>
  <c r="E28" i="6" s="1"/>
  <c r="F28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D28" i="5"/>
  <c r="C28" i="5"/>
  <c r="E28" i="5" s="1"/>
  <c r="F28" i="5" s="1"/>
  <c r="G26" i="5"/>
  <c r="H26" i="5" s="1"/>
  <c r="F26" i="5"/>
  <c r="E26" i="5"/>
  <c r="G25" i="5"/>
  <c r="H25" i="5" s="1"/>
  <c r="J25" i="5" s="1"/>
  <c r="F25" i="5"/>
  <c r="E25" i="5"/>
  <c r="G24" i="5"/>
  <c r="H24" i="5" s="1"/>
  <c r="J24" i="5" s="1"/>
  <c r="F24" i="5"/>
  <c r="E24" i="5"/>
  <c r="G23" i="5"/>
  <c r="H23" i="5" s="1"/>
  <c r="J23" i="5" s="1"/>
  <c r="F23" i="5"/>
  <c r="E23" i="5"/>
  <c r="G22" i="5"/>
  <c r="H22" i="5" s="1"/>
  <c r="J22" i="5" s="1"/>
  <c r="F22" i="5"/>
  <c r="E22" i="5"/>
  <c r="G21" i="5"/>
  <c r="H21" i="5" s="1"/>
  <c r="J21" i="5" s="1"/>
  <c r="F21" i="5"/>
  <c r="E21" i="5"/>
  <c r="G20" i="5"/>
  <c r="H20" i="5" s="1"/>
  <c r="J20" i="5" s="1"/>
  <c r="F20" i="5"/>
  <c r="E20" i="5"/>
  <c r="G19" i="5"/>
  <c r="H19" i="5" s="1"/>
  <c r="J19" i="5" s="1"/>
  <c r="F19" i="5"/>
  <c r="E19" i="5"/>
  <c r="G18" i="5"/>
  <c r="H18" i="5" s="1"/>
  <c r="J18" i="5" s="1"/>
  <c r="F18" i="5"/>
  <c r="E18" i="5"/>
  <c r="G17" i="5"/>
  <c r="H17" i="5" s="1"/>
  <c r="J17" i="5" s="1"/>
  <c r="F17" i="5"/>
  <c r="E17" i="5"/>
  <c r="G16" i="5"/>
  <c r="H16" i="5" s="1"/>
  <c r="J16" i="5" s="1"/>
  <c r="F16" i="5"/>
  <c r="E16" i="5"/>
  <c r="G15" i="5"/>
  <c r="H15" i="5" s="1"/>
  <c r="J15" i="5" s="1"/>
  <c r="F15" i="5"/>
  <c r="E15" i="5"/>
  <c r="G14" i="5"/>
  <c r="H14" i="5" s="1"/>
  <c r="J14" i="5" s="1"/>
  <c r="F14" i="5"/>
  <c r="E14" i="5"/>
  <c r="G13" i="5"/>
  <c r="H13" i="5" s="1"/>
  <c r="J13" i="5" s="1"/>
  <c r="F13" i="5"/>
  <c r="E13" i="5"/>
  <c r="G12" i="5"/>
  <c r="H12" i="5" s="1"/>
  <c r="J12" i="5" s="1"/>
  <c r="F12" i="5"/>
  <c r="E12" i="5"/>
  <c r="G11" i="5"/>
  <c r="H11" i="5" s="1"/>
  <c r="J11" i="5" s="1"/>
  <c r="F11" i="5"/>
  <c r="E11" i="5"/>
  <c r="G10" i="5"/>
  <c r="H10" i="5" s="1"/>
  <c r="J10" i="5" s="1"/>
  <c r="F10" i="5"/>
  <c r="E10" i="5"/>
  <c r="G9" i="5"/>
  <c r="H9" i="5" s="1"/>
  <c r="J9" i="5" s="1"/>
  <c r="F9" i="5"/>
  <c r="E9" i="5"/>
  <c r="G8" i="5"/>
  <c r="H8" i="5" s="1"/>
  <c r="J8" i="5" s="1"/>
  <c r="F8" i="5"/>
  <c r="E8" i="5"/>
  <c r="D28" i="4"/>
  <c r="C28" i="4"/>
  <c r="E28" i="4" s="1"/>
  <c r="E26" i="4"/>
  <c r="F26" i="4" s="1"/>
  <c r="E25" i="4"/>
  <c r="E24" i="4"/>
  <c r="E23" i="4"/>
  <c r="F23" i="4" s="1"/>
  <c r="E22" i="4"/>
  <c r="F22" i="4" s="1"/>
  <c r="E21" i="4"/>
  <c r="E20" i="4"/>
  <c r="E19" i="4"/>
  <c r="F19" i="4" s="1"/>
  <c r="E18" i="4"/>
  <c r="F18" i="4" s="1"/>
  <c r="E17" i="4"/>
  <c r="E16" i="4"/>
  <c r="E15" i="4"/>
  <c r="F15" i="4" s="1"/>
  <c r="E14" i="4"/>
  <c r="F14" i="4" s="1"/>
  <c r="E13" i="4"/>
  <c r="E12" i="4"/>
  <c r="E11" i="4"/>
  <c r="F11" i="4" s="1"/>
  <c r="E10" i="4"/>
  <c r="F10" i="4" s="1"/>
  <c r="E9" i="4"/>
  <c r="E8" i="4"/>
  <c r="D28" i="3"/>
  <c r="C28" i="3"/>
  <c r="E28" i="3" s="1"/>
  <c r="F28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D28" i="2"/>
  <c r="C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8" i="1"/>
  <c r="C28" i="1"/>
  <c r="E28" i="1" s="1"/>
  <c r="F28" i="1" s="1"/>
  <c r="G26" i="1"/>
  <c r="H26" i="1" s="1"/>
  <c r="E26" i="1"/>
  <c r="F26" i="1" s="1"/>
  <c r="G25" i="1"/>
  <c r="H25" i="1" s="1"/>
  <c r="F25" i="1"/>
  <c r="E25" i="1"/>
  <c r="G24" i="1"/>
  <c r="H24" i="1" s="1"/>
  <c r="F24" i="1"/>
  <c r="E24" i="1"/>
  <c r="G23" i="1"/>
  <c r="H23" i="1" s="1"/>
  <c r="F23" i="1"/>
  <c r="E23" i="1"/>
  <c r="G22" i="1"/>
  <c r="H22" i="1" s="1"/>
  <c r="F22" i="1"/>
  <c r="E22" i="1"/>
  <c r="G21" i="1"/>
  <c r="H21" i="1" s="1"/>
  <c r="F21" i="1"/>
  <c r="E21" i="1"/>
  <c r="G20" i="1"/>
  <c r="H20" i="1" s="1"/>
  <c r="F20" i="1"/>
  <c r="E20" i="1"/>
  <c r="G19" i="1"/>
  <c r="H19" i="1" s="1"/>
  <c r="F19" i="1"/>
  <c r="E19" i="1"/>
  <c r="G18" i="1"/>
  <c r="H18" i="1" s="1"/>
  <c r="F18" i="1"/>
  <c r="E18" i="1"/>
  <c r="G17" i="1"/>
  <c r="H17" i="1" s="1"/>
  <c r="F17" i="1"/>
  <c r="E17" i="1"/>
  <c r="G16" i="1"/>
  <c r="H16" i="1" s="1"/>
  <c r="F16" i="1"/>
  <c r="E16" i="1"/>
  <c r="G15" i="1"/>
  <c r="H15" i="1" s="1"/>
  <c r="F15" i="1"/>
  <c r="E15" i="1"/>
  <c r="G14" i="1"/>
  <c r="H14" i="1" s="1"/>
  <c r="F14" i="1"/>
  <c r="E14" i="1"/>
  <c r="G13" i="1"/>
  <c r="H13" i="1" s="1"/>
  <c r="F13" i="1"/>
  <c r="E13" i="1"/>
  <c r="G12" i="1"/>
  <c r="H12" i="1" s="1"/>
  <c r="F12" i="1"/>
  <c r="E12" i="1"/>
  <c r="G11" i="1"/>
  <c r="H11" i="1" s="1"/>
  <c r="F11" i="1"/>
  <c r="E11" i="1"/>
  <c r="G10" i="1"/>
  <c r="H10" i="1" s="1"/>
  <c r="F10" i="1"/>
  <c r="E10" i="1"/>
  <c r="G9" i="1"/>
  <c r="H9" i="1" s="1"/>
  <c r="F9" i="1"/>
  <c r="E9" i="1"/>
  <c r="E8" i="1"/>
  <c r="F8" i="1" s="1"/>
  <c r="E28" i="10" l="1"/>
  <c r="F20" i="9"/>
  <c r="F9" i="9"/>
  <c r="F25" i="9"/>
  <c r="F10" i="9"/>
  <c r="F22" i="9"/>
  <c r="F26" i="9"/>
  <c r="F13" i="9"/>
  <c r="F11" i="9"/>
  <c r="F23" i="9"/>
  <c r="E28" i="9"/>
  <c r="F16" i="9" s="1"/>
  <c r="H28" i="8"/>
  <c r="J26" i="8"/>
  <c r="J28" i="8"/>
  <c r="G8" i="7"/>
  <c r="H8" i="7" s="1"/>
  <c r="J8" i="7" s="1"/>
  <c r="G9" i="7"/>
  <c r="H9" i="7" s="1"/>
  <c r="J9" i="7" s="1"/>
  <c r="G10" i="7"/>
  <c r="H10" i="7" s="1"/>
  <c r="J10" i="7" s="1"/>
  <c r="G11" i="7"/>
  <c r="H11" i="7" s="1"/>
  <c r="J11" i="7" s="1"/>
  <c r="G12" i="7"/>
  <c r="H12" i="7" s="1"/>
  <c r="J12" i="7" s="1"/>
  <c r="G13" i="7"/>
  <c r="H13" i="7" s="1"/>
  <c r="J13" i="7" s="1"/>
  <c r="G14" i="7"/>
  <c r="H14" i="7" s="1"/>
  <c r="J14" i="7" s="1"/>
  <c r="G15" i="7"/>
  <c r="H15" i="7" s="1"/>
  <c r="J15" i="7" s="1"/>
  <c r="G16" i="7"/>
  <c r="H16" i="7" s="1"/>
  <c r="J16" i="7" s="1"/>
  <c r="G17" i="7"/>
  <c r="H17" i="7" s="1"/>
  <c r="J17" i="7" s="1"/>
  <c r="G18" i="7"/>
  <c r="H18" i="7" s="1"/>
  <c r="J18" i="7" s="1"/>
  <c r="G19" i="7"/>
  <c r="H19" i="7" s="1"/>
  <c r="J19" i="7" s="1"/>
  <c r="G20" i="7"/>
  <c r="H20" i="7" s="1"/>
  <c r="J20" i="7" s="1"/>
  <c r="G21" i="7"/>
  <c r="H21" i="7" s="1"/>
  <c r="J21" i="7" s="1"/>
  <c r="G22" i="7"/>
  <c r="H22" i="7" s="1"/>
  <c r="J22" i="7" s="1"/>
  <c r="G23" i="7"/>
  <c r="H23" i="7" s="1"/>
  <c r="J23" i="7" s="1"/>
  <c r="G24" i="7"/>
  <c r="H24" i="7" s="1"/>
  <c r="J24" i="7" s="1"/>
  <c r="G25" i="7"/>
  <c r="H25" i="7" s="1"/>
  <c r="J25" i="7" s="1"/>
  <c r="G26" i="7"/>
  <c r="H26" i="7" s="1"/>
  <c r="G8" i="6"/>
  <c r="H8" i="6" s="1"/>
  <c r="J8" i="6" s="1"/>
  <c r="G9" i="6"/>
  <c r="H9" i="6" s="1"/>
  <c r="J9" i="6" s="1"/>
  <c r="G10" i="6"/>
  <c r="H10" i="6" s="1"/>
  <c r="J10" i="6" s="1"/>
  <c r="G11" i="6"/>
  <c r="H11" i="6" s="1"/>
  <c r="J11" i="6" s="1"/>
  <c r="G12" i="6"/>
  <c r="H12" i="6" s="1"/>
  <c r="J12" i="6" s="1"/>
  <c r="G13" i="6"/>
  <c r="H13" i="6" s="1"/>
  <c r="J13" i="6" s="1"/>
  <c r="G14" i="6"/>
  <c r="H14" i="6" s="1"/>
  <c r="J14" i="6" s="1"/>
  <c r="G15" i="6"/>
  <c r="H15" i="6" s="1"/>
  <c r="J15" i="6" s="1"/>
  <c r="G16" i="6"/>
  <c r="H16" i="6" s="1"/>
  <c r="J16" i="6" s="1"/>
  <c r="G17" i="6"/>
  <c r="H17" i="6" s="1"/>
  <c r="J17" i="6" s="1"/>
  <c r="G18" i="6"/>
  <c r="H18" i="6" s="1"/>
  <c r="J18" i="6" s="1"/>
  <c r="G19" i="6"/>
  <c r="H19" i="6" s="1"/>
  <c r="J19" i="6" s="1"/>
  <c r="G20" i="6"/>
  <c r="H20" i="6" s="1"/>
  <c r="J20" i="6" s="1"/>
  <c r="G21" i="6"/>
  <c r="H21" i="6" s="1"/>
  <c r="J21" i="6" s="1"/>
  <c r="G22" i="6"/>
  <c r="H22" i="6" s="1"/>
  <c r="J22" i="6" s="1"/>
  <c r="G23" i="6"/>
  <c r="H23" i="6" s="1"/>
  <c r="J23" i="6" s="1"/>
  <c r="G24" i="6"/>
  <c r="H24" i="6" s="1"/>
  <c r="J24" i="6" s="1"/>
  <c r="G25" i="6"/>
  <c r="H25" i="6" s="1"/>
  <c r="J25" i="6" s="1"/>
  <c r="G26" i="6"/>
  <c r="H26" i="6" s="1"/>
  <c r="J26" i="5"/>
  <c r="H28" i="5"/>
  <c r="J28" i="5" s="1"/>
  <c r="F28" i="4"/>
  <c r="G26" i="4"/>
  <c r="H26" i="4" s="1"/>
  <c r="G25" i="4"/>
  <c r="H25" i="4" s="1"/>
  <c r="J25" i="4" s="1"/>
  <c r="G24" i="4"/>
  <c r="H24" i="4" s="1"/>
  <c r="J24" i="4" s="1"/>
  <c r="G23" i="4"/>
  <c r="H23" i="4" s="1"/>
  <c r="J23" i="4" s="1"/>
  <c r="G22" i="4"/>
  <c r="H22" i="4" s="1"/>
  <c r="J22" i="4" s="1"/>
  <c r="G21" i="4"/>
  <c r="H21" i="4" s="1"/>
  <c r="J21" i="4" s="1"/>
  <c r="G20" i="4"/>
  <c r="H20" i="4" s="1"/>
  <c r="J20" i="4" s="1"/>
  <c r="G19" i="4"/>
  <c r="H19" i="4" s="1"/>
  <c r="J19" i="4" s="1"/>
  <c r="G18" i="4"/>
  <c r="H18" i="4" s="1"/>
  <c r="J18" i="4" s="1"/>
  <c r="G17" i="4"/>
  <c r="H17" i="4" s="1"/>
  <c r="J17" i="4" s="1"/>
  <c r="G16" i="4"/>
  <c r="H16" i="4" s="1"/>
  <c r="J16" i="4" s="1"/>
  <c r="G15" i="4"/>
  <c r="H15" i="4" s="1"/>
  <c r="J15" i="4" s="1"/>
  <c r="G14" i="4"/>
  <c r="H14" i="4" s="1"/>
  <c r="J14" i="4" s="1"/>
  <c r="G13" i="4"/>
  <c r="H13" i="4" s="1"/>
  <c r="J13" i="4" s="1"/>
  <c r="G12" i="4"/>
  <c r="H12" i="4" s="1"/>
  <c r="J12" i="4" s="1"/>
  <c r="G11" i="4"/>
  <c r="H11" i="4" s="1"/>
  <c r="J11" i="4" s="1"/>
  <c r="G10" i="4"/>
  <c r="H10" i="4" s="1"/>
  <c r="J10" i="4" s="1"/>
  <c r="G9" i="4"/>
  <c r="H9" i="4" s="1"/>
  <c r="J9" i="4" s="1"/>
  <c r="G8" i="4"/>
  <c r="H8" i="4" s="1"/>
  <c r="J8" i="4" s="1"/>
  <c r="F8" i="4"/>
  <c r="F12" i="4"/>
  <c r="F16" i="4"/>
  <c r="F20" i="4"/>
  <c r="F24" i="4"/>
  <c r="F9" i="4"/>
  <c r="F13" i="4"/>
  <c r="F17" i="4"/>
  <c r="F21" i="4"/>
  <c r="F25" i="4"/>
  <c r="G8" i="3"/>
  <c r="H8" i="3" s="1"/>
  <c r="J8" i="3" s="1"/>
  <c r="G9" i="3"/>
  <c r="H9" i="3" s="1"/>
  <c r="J9" i="3" s="1"/>
  <c r="G10" i="3"/>
  <c r="H10" i="3" s="1"/>
  <c r="J10" i="3" s="1"/>
  <c r="G11" i="3"/>
  <c r="H11" i="3" s="1"/>
  <c r="J11" i="3" s="1"/>
  <c r="G12" i="3"/>
  <c r="H12" i="3" s="1"/>
  <c r="J12" i="3" s="1"/>
  <c r="G13" i="3"/>
  <c r="H13" i="3" s="1"/>
  <c r="J13" i="3" s="1"/>
  <c r="G14" i="3"/>
  <c r="H14" i="3" s="1"/>
  <c r="J14" i="3" s="1"/>
  <c r="G15" i="3"/>
  <c r="H15" i="3" s="1"/>
  <c r="J15" i="3" s="1"/>
  <c r="G16" i="3"/>
  <c r="H16" i="3" s="1"/>
  <c r="J16" i="3" s="1"/>
  <c r="G17" i="3"/>
  <c r="H17" i="3" s="1"/>
  <c r="J17" i="3" s="1"/>
  <c r="G18" i="3"/>
  <c r="H18" i="3" s="1"/>
  <c r="J18" i="3" s="1"/>
  <c r="G19" i="3"/>
  <c r="H19" i="3" s="1"/>
  <c r="J19" i="3" s="1"/>
  <c r="G20" i="3"/>
  <c r="H20" i="3" s="1"/>
  <c r="J20" i="3" s="1"/>
  <c r="G21" i="3"/>
  <c r="H21" i="3" s="1"/>
  <c r="J21" i="3" s="1"/>
  <c r="G22" i="3"/>
  <c r="H22" i="3" s="1"/>
  <c r="J22" i="3" s="1"/>
  <c r="G23" i="3"/>
  <c r="H23" i="3" s="1"/>
  <c r="J23" i="3" s="1"/>
  <c r="G24" i="3"/>
  <c r="H24" i="3" s="1"/>
  <c r="J24" i="3" s="1"/>
  <c r="G25" i="3"/>
  <c r="H25" i="3" s="1"/>
  <c r="J25" i="3" s="1"/>
  <c r="G26" i="3"/>
  <c r="H26" i="3" s="1"/>
  <c r="E28" i="2"/>
  <c r="G8" i="1"/>
  <c r="H8" i="1" s="1"/>
  <c r="I8" i="1" s="1"/>
  <c r="I16" i="6"/>
  <c r="I11" i="6"/>
  <c r="I20" i="6"/>
  <c r="I14" i="9"/>
  <c r="I22" i="6"/>
  <c r="I23" i="6"/>
  <c r="I21" i="6"/>
  <c r="I15" i="6"/>
  <c r="I13" i="6"/>
  <c r="I24" i="6"/>
  <c r="I10" i="6"/>
  <c r="I12" i="6"/>
  <c r="I25" i="6"/>
  <c r="I8" i="6"/>
  <c r="I11" i="9"/>
  <c r="I19" i="5"/>
  <c r="I13" i="5"/>
  <c r="I17" i="5"/>
  <c r="I26" i="5"/>
  <c r="I9" i="5"/>
  <c r="I16" i="5"/>
  <c r="I18" i="6"/>
  <c r="I14" i="6"/>
  <c r="I26" i="9"/>
  <c r="I23" i="9"/>
  <c r="I9" i="6"/>
  <c r="I17" i="6"/>
  <c r="I26" i="6"/>
  <c r="I22" i="9"/>
  <c r="I19" i="9"/>
  <c r="I18" i="9"/>
  <c r="I15" i="9"/>
  <c r="I8" i="9"/>
  <c r="I12" i="9"/>
  <c r="I10" i="9"/>
  <c r="I16" i="9"/>
  <c r="I20" i="9"/>
  <c r="I24" i="9"/>
  <c r="I9" i="9"/>
  <c r="I13" i="9"/>
  <c r="I17" i="9"/>
  <c r="I21" i="9"/>
  <c r="I25" i="9"/>
  <c r="I21" i="8"/>
  <c r="I13" i="7"/>
  <c r="I11" i="7"/>
  <c r="I19" i="6"/>
  <c r="I21" i="5"/>
  <c r="I14" i="5"/>
  <c r="I18" i="5"/>
  <c r="I22" i="5"/>
  <c r="I25" i="5"/>
  <c r="I10" i="5"/>
  <c r="F28" i="10" l="1"/>
  <c r="G26" i="10"/>
  <c r="H26" i="10" s="1"/>
  <c r="G25" i="10"/>
  <c r="H25" i="10" s="1"/>
  <c r="J25" i="10" s="1"/>
  <c r="G24" i="10"/>
  <c r="H24" i="10" s="1"/>
  <c r="J24" i="10" s="1"/>
  <c r="G23" i="10"/>
  <c r="H23" i="10" s="1"/>
  <c r="J23" i="10" s="1"/>
  <c r="G22" i="10"/>
  <c r="H22" i="10" s="1"/>
  <c r="J22" i="10" s="1"/>
  <c r="G21" i="10"/>
  <c r="H21" i="10" s="1"/>
  <c r="J21" i="10" s="1"/>
  <c r="G20" i="10"/>
  <c r="H20" i="10" s="1"/>
  <c r="J20" i="10" s="1"/>
  <c r="G19" i="10"/>
  <c r="H19" i="10" s="1"/>
  <c r="J19" i="10" s="1"/>
  <c r="G18" i="10"/>
  <c r="H18" i="10" s="1"/>
  <c r="J18" i="10" s="1"/>
  <c r="G17" i="10"/>
  <c r="H17" i="10" s="1"/>
  <c r="J17" i="10" s="1"/>
  <c r="G16" i="10"/>
  <c r="H16" i="10" s="1"/>
  <c r="J16" i="10" s="1"/>
  <c r="G15" i="10"/>
  <c r="H15" i="10" s="1"/>
  <c r="J15" i="10" s="1"/>
  <c r="G14" i="10"/>
  <c r="H14" i="10" s="1"/>
  <c r="J14" i="10" s="1"/>
  <c r="G13" i="10"/>
  <c r="H13" i="10" s="1"/>
  <c r="J13" i="10" s="1"/>
  <c r="G12" i="10"/>
  <c r="H12" i="10" s="1"/>
  <c r="J12" i="10" s="1"/>
  <c r="G11" i="10"/>
  <c r="H11" i="10" s="1"/>
  <c r="J11" i="10" s="1"/>
  <c r="G10" i="10"/>
  <c r="H10" i="10" s="1"/>
  <c r="J10" i="10" s="1"/>
  <c r="G9" i="10"/>
  <c r="H9" i="10" s="1"/>
  <c r="J9" i="10" s="1"/>
  <c r="G8" i="10"/>
  <c r="H8" i="10" s="1"/>
  <c r="J8" i="10" s="1"/>
  <c r="F26" i="10"/>
  <c r="F25" i="10"/>
  <c r="F24" i="10"/>
  <c r="F23" i="10"/>
  <c r="F22" i="10"/>
  <c r="F21" i="10"/>
  <c r="F20" i="10"/>
  <c r="F19" i="10"/>
  <c r="F18" i="10"/>
  <c r="F17" i="10"/>
  <c r="F16" i="10"/>
  <c r="F14" i="10"/>
  <c r="F13" i="10"/>
  <c r="F11" i="10"/>
  <c r="F9" i="10"/>
  <c r="F15" i="10"/>
  <c r="F12" i="10"/>
  <c r="F10" i="10"/>
  <c r="F8" i="10"/>
  <c r="F19" i="9"/>
  <c r="F24" i="9"/>
  <c r="F18" i="9"/>
  <c r="F21" i="9"/>
  <c r="F28" i="9"/>
  <c r="G26" i="9"/>
  <c r="H26" i="9" s="1"/>
  <c r="G25" i="9"/>
  <c r="H25" i="9" s="1"/>
  <c r="J25" i="9" s="1"/>
  <c r="G24" i="9"/>
  <c r="H24" i="9" s="1"/>
  <c r="J24" i="9" s="1"/>
  <c r="G23" i="9"/>
  <c r="H23" i="9" s="1"/>
  <c r="J23" i="9" s="1"/>
  <c r="G22" i="9"/>
  <c r="H22" i="9" s="1"/>
  <c r="J22" i="9" s="1"/>
  <c r="G21" i="9"/>
  <c r="H21" i="9" s="1"/>
  <c r="J21" i="9" s="1"/>
  <c r="G20" i="9"/>
  <c r="H20" i="9" s="1"/>
  <c r="J20" i="9" s="1"/>
  <c r="G19" i="9"/>
  <c r="H19" i="9" s="1"/>
  <c r="J19" i="9" s="1"/>
  <c r="G18" i="9"/>
  <c r="H18" i="9" s="1"/>
  <c r="J18" i="9" s="1"/>
  <c r="G17" i="9"/>
  <c r="H17" i="9" s="1"/>
  <c r="G16" i="9"/>
  <c r="H16" i="9" s="1"/>
  <c r="J16" i="9" s="1"/>
  <c r="G15" i="9"/>
  <c r="H15" i="9" s="1"/>
  <c r="J15" i="9" s="1"/>
  <c r="G14" i="9"/>
  <c r="H14" i="9" s="1"/>
  <c r="J14" i="9" s="1"/>
  <c r="G13" i="9"/>
  <c r="H13" i="9" s="1"/>
  <c r="J13" i="9" s="1"/>
  <c r="G12" i="9"/>
  <c r="H12" i="9" s="1"/>
  <c r="J12" i="9" s="1"/>
  <c r="G11" i="9"/>
  <c r="H11" i="9" s="1"/>
  <c r="J11" i="9" s="1"/>
  <c r="G10" i="9"/>
  <c r="H10" i="9" s="1"/>
  <c r="J10" i="9" s="1"/>
  <c r="G9" i="9"/>
  <c r="H9" i="9" s="1"/>
  <c r="J9" i="9" s="1"/>
  <c r="G8" i="9"/>
  <c r="J8" i="9" s="1"/>
  <c r="F15" i="9"/>
  <c r="F12" i="9"/>
  <c r="F14" i="9"/>
  <c r="F17" i="9"/>
  <c r="F8" i="9"/>
  <c r="J26" i="7"/>
  <c r="H28" i="7"/>
  <c r="J28" i="7" s="1"/>
  <c r="H28" i="6"/>
  <c r="J28" i="6" s="1"/>
  <c r="J26" i="6"/>
  <c r="I25" i="7"/>
  <c r="I15" i="5"/>
  <c r="I11" i="5"/>
  <c r="I20" i="5"/>
  <c r="I23" i="5"/>
  <c r="I24" i="5"/>
  <c r="I12" i="5"/>
  <c r="H28" i="4"/>
  <c r="J28" i="4" s="1"/>
  <c r="J26" i="4"/>
  <c r="J26" i="3"/>
  <c r="H28" i="3"/>
  <c r="J28" i="3" s="1"/>
  <c r="F28" i="2"/>
  <c r="G26" i="2"/>
  <c r="H26" i="2" s="1"/>
  <c r="G25" i="2"/>
  <c r="H25" i="2" s="1"/>
  <c r="J25" i="2" s="1"/>
  <c r="G24" i="2"/>
  <c r="H24" i="2" s="1"/>
  <c r="J24" i="2" s="1"/>
  <c r="G23" i="2"/>
  <c r="H23" i="2" s="1"/>
  <c r="J23" i="2" s="1"/>
  <c r="G22" i="2"/>
  <c r="H22" i="2" s="1"/>
  <c r="J22" i="2" s="1"/>
  <c r="G21" i="2"/>
  <c r="H21" i="2" s="1"/>
  <c r="J21" i="2" s="1"/>
  <c r="G20" i="2"/>
  <c r="H20" i="2" s="1"/>
  <c r="J20" i="2" s="1"/>
  <c r="G19" i="2"/>
  <c r="H19" i="2" s="1"/>
  <c r="J19" i="2" s="1"/>
  <c r="G18" i="2"/>
  <c r="H18" i="2" s="1"/>
  <c r="J18" i="2" s="1"/>
  <c r="G17" i="2"/>
  <c r="H17" i="2" s="1"/>
  <c r="J17" i="2" s="1"/>
  <c r="G16" i="2"/>
  <c r="H16" i="2" s="1"/>
  <c r="J16" i="2" s="1"/>
  <c r="G15" i="2"/>
  <c r="H15" i="2" s="1"/>
  <c r="J15" i="2" s="1"/>
  <c r="G14" i="2"/>
  <c r="H14" i="2" s="1"/>
  <c r="J14" i="2" s="1"/>
  <c r="G13" i="2"/>
  <c r="H13" i="2" s="1"/>
  <c r="J13" i="2" s="1"/>
  <c r="G12" i="2"/>
  <c r="H12" i="2" s="1"/>
  <c r="J12" i="2" s="1"/>
  <c r="G11" i="2"/>
  <c r="H11" i="2" s="1"/>
  <c r="J11" i="2" s="1"/>
  <c r="G10" i="2"/>
  <c r="H10" i="2" s="1"/>
  <c r="J10" i="2" s="1"/>
  <c r="G9" i="2"/>
  <c r="H9" i="2" s="1"/>
  <c r="J9" i="2" s="1"/>
  <c r="G8" i="2"/>
  <c r="H8" i="2" s="1"/>
  <c r="J8" i="2" s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H28" i="1"/>
  <c r="I20" i="8"/>
  <c r="I18" i="8"/>
  <c r="I14" i="8"/>
  <c r="I21" i="2"/>
  <c r="I9" i="1"/>
  <c r="I11" i="1"/>
  <c r="I17" i="3"/>
  <c r="I15" i="4"/>
  <c r="I20" i="7"/>
  <c r="I15" i="7"/>
  <c r="I12" i="7"/>
  <c r="I16" i="7"/>
  <c r="I26" i="7"/>
  <c r="I19" i="7"/>
  <c r="I14" i="7"/>
  <c r="I10" i="7"/>
  <c r="I24" i="10"/>
  <c r="I9" i="10"/>
  <c r="I13" i="10"/>
  <c r="I12" i="10"/>
  <c r="I22" i="10"/>
  <c r="I25" i="10"/>
  <c r="I26" i="10"/>
  <c r="I14" i="10"/>
  <c r="I10" i="10"/>
  <c r="I26" i="8"/>
  <c r="I22" i="8"/>
  <c r="I24" i="8"/>
  <c r="I25" i="8"/>
  <c r="I19" i="8"/>
  <c r="I24" i="7"/>
  <c r="I22" i="7"/>
  <c r="I17" i="7"/>
  <c r="I23" i="7"/>
  <c r="I21" i="7"/>
  <c r="I13" i="8"/>
  <c r="I23" i="8"/>
  <c r="I9" i="8"/>
  <c r="I12" i="8"/>
  <c r="I26" i="2"/>
  <c r="I25" i="1"/>
  <c r="I16" i="2"/>
  <c r="I21" i="4"/>
  <c r="I16" i="8"/>
  <c r="I17" i="8"/>
  <c r="I8" i="8"/>
  <c r="I15" i="8"/>
  <c r="I11" i="8"/>
  <c r="I10" i="8"/>
  <c r="I18" i="3"/>
  <c r="I20" i="4"/>
  <c r="I16" i="4"/>
  <c r="I11" i="4"/>
  <c r="I19" i="4"/>
  <c r="I24" i="4"/>
  <c r="I14" i="4"/>
  <c r="I12" i="4"/>
  <c r="I10" i="4"/>
  <c r="I18" i="4"/>
  <c r="I23" i="4"/>
  <c r="I13" i="4"/>
  <c r="I9" i="4"/>
  <c r="I17" i="4"/>
  <c r="I26" i="4"/>
  <c r="I25" i="4"/>
  <c r="I22" i="4"/>
  <c r="I14" i="3"/>
  <c r="I26" i="3"/>
  <c r="I21" i="3"/>
  <c r="I10" i="3"/>
  <c r="I13" i="3"/>
  <c r="I28" i="6"/>
  <c r="I9" i="3"/>
  <c r="I20" i="3"/>
  <c r="I25" i="3"/>
  <c r="I22" i="3"/>
  <c r="I8" i="10"/>
  <c r="I28" i="9"/>
  <c r="I8" i="7"/>
  <c r="I8" i="5"/>
  <c r="I18" i="2"/>
  <c r="I18" i="1"/>
  <c r="I15" i="2"/>
  <c r="I15" i="1"/>
  <c r="I22" i="1"/>
  <c r="I22" i="2"/>
  <c r="I21" i="1"/>
  <c r="I23" i="1"/>
  <c r="I23" i="2"/>
  <c r="I24" i="2"/>
  <c r="I24" i="1"/>
  <c r="I13" i="2"/>
  <c r="I13" i="1"/>
  <c r="I19" i="1"/>
  <c r="I19" i="2"/>
  <c r="I8" i="2"/>
  <c r="I12" i="2"/>
  <c r="I12" i="1"/>
  <c r="I17" i="2"/>
  <c r="I17" i="1"/>
  <c r="I14" i="1"/>
  <c r="I14" i="2"/>
  <c r="I20" i="2"/>
  <c r="I20" i="1"/>
  <c r="H28" i="10" l="1"/>
  <c r="J28" i="10" s="1"/>
  <c r="J26" i="10"/>
  <c r="I23" i="10"/>
  <c r="I19" i="10"/>
  <c r="I20" i="10"/>
  <c r="I11" i="10"/>
  <c r="J17" i="9"/>
  <c r="I17" i="10"/>
  <c r="I21" i="10"/>
  <c r="I15" i="10"/>
  <c r="I16" i="10"/>
  <c r="H28" i="9"/>
  <c r="J28" i="9" s="1"/>
  <c r="J26" i="9"/>
  <c r="I28" i="5"/>
  <c r="I19" i="3"/>
  <c r="I16" i="3"/>
  <c r="I23" i="3"/>
  <c r="I11" i="3"/>
  <c r="I12" i="3"/>
  <c r="I24" i="3"/>
  <c r="I15" i="3"/>
  <c r="I8" i="3"/>
  <c r="H28" i="2"/>
  <c r="J28" i="2" s="1"/>
  <c r="J26" i="2"/>
  <c r="I9" i="2"/>
  <c r="I11" i="2"/>
  <c r="I25" i="2"/>
  <c r="I10" i="1"/>
  <c r="I26" i="1"/>
  <c r="I10" i="2"/>
  <c r="I9" i="7"/>
  <c r="I18" i="7"/>
  <c r="I28" i="10"/>
  <c r="I18" i="10"/>
  <c r="I28" i="8"/>
  <c r="I28" i="7"/>
  <c r="I16" i="1"/>
  <c r="I28" i="4"/>
  <c r="I8" i="4"/>
  <c r="I28" i="3"/>
  <c r="I28" i="1"/>
  <c r="I28" i="2"/>
</calcChain>
</file>

<file path=xl/sharedStrings.xml><?xml version="1.0" encoding="utf-8"?>
<sst xmlns="http://schemas.openxmlformats.org/spreadsheetml/2006/main" count="408" uniqueCount="82">
  <si>
    <t>Fnr</t>
  </si>
  <si>
    <t>Fylkeskommune</t>
  </si>
  <si>
    <t>Skatt jan</t>
  </si>
  <si>
    <t>Innbyggere</t>
  </si>
  <si>
    <t>(1000 kr)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</si>
  <si>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</si>
  <si>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</si>
  <si>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</si>
  <si>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</si>
  <si>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</si>
  <si>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</si>
  <si>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</si>
  <si>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</si>
  <si>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</si>
  <si>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</si>
  <si>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</si>
  <si>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</si>
  <si>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</si>
  <si>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</si>
  <si>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</si>
  <si>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</si>
  <si>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</si>
  <si>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</si>
  <si>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</si>
  <si>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</si>
  <si>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</si>
  <si>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</si>
  <si>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</si>
  <si>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</si>
  <si>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</si>
  <si>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</si>
  <si>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</si>
  <si>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</si>
  <si>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</si>
  <si>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</si>
  <si>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</si>
  <si>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</si>
  <si>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</si>
  <si>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</si>
  <si>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</si>
  <si>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</si>
  <si>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</si>
  <si>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</si>
  <si>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</si>
  <si>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</si>
  <si>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</si>
  <si>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</si>
  <si>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</si>
  <si>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</si>
  <si>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</si>
  <si>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</si>
  <si>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</si>
  <si>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</si>
  <si>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</si>
  <si>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</si>
  <si>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</si>
  <si>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</si>
  <si>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</si>
  <si>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</si>
  <si>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</si>
  <si>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</si>
  <si>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Beregninger av skatt og inntektsutjevning for fylkeskommunene, januar 2016</t>
  </si>
  <si>
    <t>Skatt jan 2016</t>
  </si>
  <si>
    <t>pr. 1.1.16</t>
  </si>
  <si>
    <t>Beregninger av skatt og inntektsutjevning for fylkeskommunene, januar-februar 2016</t>
  </si>
  <si>
    <t>Skatt jan-feb 2016</t>
  </si>
  <si>
    <t>Beregninger av skatt og inntektsutjevning for fylkeskommunene, januar-mars 2016</t>
  </si>
  <si>
    <t>Skatt jan-mar 2016</t>
  </si>
  <si>
    <t>Beregninger av skatt og inntektsutjevning for fylkeskommunene, januar-april 2016</t>
  </si>
  <si>
    <t>Skatt jan-apr 2016</t>
  </si>
  <si>
    <t>Beregninger av skatt og inntektsutjevning for fylkeskommunene, januar-mai 2016</t>
  </si>
  <si>
    <t>Skatt jan-mai 2016</t>
  </si>
  <si>
    <t>Beregninger av skatt og inntektsutjevning for fylkeskommunene, januar-juli 2016</t>
  </si>
  <si>
    <t>Skatt jan-jul 2016</t>
  </si>
  <si>
    <t>Beregninger av skatt og inntektsutjevning for fylkeskommunene, januar-august 2016</t>
  </si>
  <si>
    <t>Skatt jan-aug 2016</t>
  </si>
  <si>
    <t>Beregninger av skatt og inntektsutjevning for fylkeskommunene, januar-september 2016</t>
  </si>
  <si>
    <t>Skatt jan-sep 2016</t>
  </si>
  <si>
    <t>Beregninger av skatt og inntektsutjevning for fylkeskommunene, januar-november 2016</t>
  </si>
  <si>
    <t>Skatt jan-nov 2016</t>
  </si>
  <si>
    <t>Beregninger av skatt og inntektsutjevning for fylkeskommunene, januar-desember 2016</t>
  </si>
  <si>
    <t>Skatt jan-des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</si>
</sst>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1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/>
    <cellStyle name="Normal" xfId="0" builtinId="0"/>
    <cellStyle name="Normal 2" xfId="2"/>
    <cellStyle name="Normal 3" xfId="3"/>
    <cellStyle name="Normal_innutj" xfId="4"/>
    <cellStyle name="Normal_TABELL1" xfId="5"/>
    <cellStyle name="Prosent" xfId="6" builtinId="5"/>
    <cellStyle name="Prosent 2" xfId="7"/>
    <cellStyle name="Tusenskil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8" sqref="I8:I26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43" t="s">
        <v>80</v>
      </c>
      <c r="D1" s="44"/>
      <c r="E1" s="44"/>
      <c r="F1" s="44"/>
      <c r="G1" s="44"/>
      <c r="H1" s="45"/>
      <c r="I1" s="25"/>
      <c r="J1" s="26"/>
    </row>
    <row r="2" spans="1:10" x14ac:dyDescent="0.3">
      <c r="A2" s="46" t="s">
        <v>0</v>
      </c>
      <c r="B2" s="46" t="s">
        <v>1</v>
      </c>
      <c r="C2" s="4" t="s">
        <v>37</v>
      </c>
      <c r="D2" s="4" t="s">
        <v>3</v>
      </c>
      <c r="E2" s="49" t="s">
        <v>81</v>
      </c>
      <c r="F2" s="50"/>
      <c r="G2" s="32" t="s">
        <v>19</v>
      </c>
      <c r="H2" s="33"/>
      <c r="I2" s="27"/>
      <c r="J2" s="28"/>
    </row>
    <row r="3" spans="1:10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3">
      <c r="A5" s="48"/>
      <c r="B5" s="48"/>
      <c r="C5" s="6"/>
      <c r="D5" s="6"/>
      <c r="E5" s="7"/>
      <c r="F5" s="7" t="s">
        <v>6</v>
      </c>
      <c r="G5" s="7" t="s">
        <v>38</v>
      </c>
      <c r="H5" s="7" t="s">
        <v>38</v>
      </c>
      <c r="I5" s="29" t="s">
        <v>34</v>
      </c>
      <c r="J5" s="30" t="s">
        <v>39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42</v>
      </c>
      <c r="C8" s="13">
        <v>1488943</v>
      </c>
      <c r="D8" s="36">
        <v>289867</v>
      </c>
      <c r="E8" s="34">
        <f>IF(ISNUMBER(C8),C8*1000/D8,"")</f>
        <v>5136.6419771826386</v>
      </c>
      <c r="F8" s="15">
        <f>IF(ISNUMBER(C8),E8/E$28,"")</f>
        <v>0.85335956547522218</v>
      </c>
      <c r="G8" s="34">
        <f>IF(ISNUMBER(C8),($E$28-E8)*0.875,"")</f>
        <v>772.34088859566259</v>
      </c>
      <c r="H8" s="34">
        <f>IF(ISNUMBER(C8),G8*D8,"")</f>
        <v>223876136.35455891</v>
      </c>
      <c r="I8" s="38">
        <f>'jan-nov'!H8</f>
        <v>220234057.00102696</v>
      </c>
      <c r="J8" s="38">
        <f>IF(ISNUMBER(C8),H8-I8,"")</f>
        <v>3642079.3535319567</v>
      </c>
    </row>
    <row r="9" spans="1:10" x14ac:dyDescent="0.3">
      <c r="A9" s="11">
        <v>2</v>
      </c>
      <c r="B9" s="12" t="s">
        <v>43</v>
      </c>
      <c r="C9" s="13">
        <v>4219882</v>
      </c>
      <c r="D9" s="36">
        <v>594533</v>
      </c>
      <c r="E9" s="34">
        <f t="shared" ref="E9:E28" si="0">IF(ISNUMBER(C9),C9*1000/D9,"")</f>
        <v>7097.8095412702069</v>
      </c>
      <c r="F9" s="15">
        <f t="shared" ref="F9:F25" si="1">IF(ISNUMBER(C9),E9/E$28,"")</f>
        <v>1.1791718583599597</v>
      </c>
      <c r="G9" s="34">
        <f t="shared" ref="G9:G26" si="2">IF(ISNUMBER(C9),($E$28-E9)*0.875,"")</f>
        <v>-943.68072998095965</v>
      </c>
      <c r="H9" s="34">
        <f t="shared" ref="H9:H26" si="3">IF(ISNUMBER(C9),G9*D9,"")</f>
        <v>-561049335.43776989</v>
      </c>
      <c r="I9" s="38">
        <f>'jan-nov'!H9</f>
        <v>-551786521.68626797</v>
      </c>
      <c r="J9" s="38">
        <f t="shared" ref="J9:J28" si="4">IF(ISNUMBER(C9),H9-I9,"")</f>
        <v>-9262813.7515019178</v>
      </c>
    </row>
    <row r="10" spans="1:10" x14ac:dyDescent="0.3">
      <c r="A10" s="11">
        <v>3</v>
      </c>
      <c r="B10" s="16" t="s">
        <v>44</v>
      </c>
      <c r="C10" s="13">
        <v>5065651</v>
      </c>
      <c r="D10" s="36">
        <v>658390</v>
      </c>
      <c r="E10" s="34">
        <f t="shared" si="0"/>
        <v>7693.9974786980365</v>
      </c>
      <c r="F10" s="15">
        <f t="shared" si="1"/>
        <v>1.2782176321329703</v>
      </c>
      <c r="G10" s="34">
        <f t="shared" si="2"/>
        <v>-1465.3451752303106</v>
      </c>
      <c r="H10" s="34">
        <f t="shared" si="3"/>
        <v>-964768609.9198842</v>
      </c>
      <c r="I10" s="38">
        <f>'jan-nov'!H10</f>
        <v>-941794490.73141789</v>
      </c>
      <c r="J10" s="38">
        <f t="shared" si="4"/>
        <v>-22974119.188466311</v>
      </c>
    </row>
    <row r="11" spans="1:10" x14ac:dyDescent="0.3">
      <c r="A11" s="11">
        <v>4</v>
      </c>
      <c r="B11" s="16" t="s">
        <v>45</v>
      </c>
      <c r="C11" s="13">
        <v>950530</v>
      </c>
      <c r="D11" s="36">
        <v>195356</v>
      </c>
      <c r="E11" s="34">
        <f t="shared" si="0"/>
        <v>4865.6299269026804</v>
      </c>
      <c r="F11" s="15">
        <f t="shared" si="1"/>
        <v>0.80833584638154643</v>
      </c>
      <c r="G11" s="34">
        <f t="shared" si="2"/>
        <v>1009.476432590626</v>
      </c>
      <c r="H11" s="34">
        <f t="shared" si="3"/>
        <v>197207277.96517435</v>
      </c>
      <c r="I11" s="38">
        <f>'jan-nov'!H11</f>
        <v>194679479.76871333</v>
      </c>
      <c r="J11" s="38">
        <f t="shared" si="4"/>
        <v>2527798.1964610219</v>
      </c>
    </row>
    <row r="12" spans="1:10" x14ac:dyDescent="0.3">
      <c r="A12" s="11">
        <v>5</v>
      </c>
      <c r="B12" s="16" t="s">
        <v>46</v>
      </c>
      <c r="C12" s="13">
        <v>949460</v>
      </c>
      <c r="D12" s="36">
        <v>188953</v>
      </c>
      <c r="E12" s="34">
        <f t="shared" si="0"/>
        <v>5024.8474488364827</v>
      </c>
      <c r="F12" s="15">
        <f t="shared" si="1"/>
        <v>0.83478693951535166</v>
      </c>
      <c r="G12" s="34">
        <f t="shared" si="2"/>
        <v>870.16110089854897</v>
      </c>
      <c r="H12" s="34">
        <f t="shared" si="3"/>
        <v>164419550.49808353</v>
      </c>
      <c r="I12" s="38">
        <f>'jan-nov'!H12</f>
        <v>161418435.55541012</v>
      </c>
      <c r="J12" s="38">
        <f t="shared" si="4"/>
        <v>3001114.9426734149</v>
      </c>
    </row>
    <row r="13" spans="1:10" x14ac:dyDescent="0.3">
      <c r="A13" s="11">
        <v>6</v>
      </c>
      <c r="B13" s="16" t="s">
        <v>47</v>
      </c>
      <c r="C13" s="13">
        <v>1630322</v>
      </c>
      <c r="D13" s="36">
        <v>277684</v>
      </c>
      <c r="E13" s="34">
        <f t="shared" si="0"/>
        <v>5871.1412973019687</v>
      </c>
      <c r="F13" s="15">
        <f t="shared" si="1"/>
        <v>0.97538325788811298</v>
      </c>
      <c r="G13" s="34">
        <f t="shared" si="2"/>
        <v>129.65398349124871</v>
      </c>
      <c r="H13" s="34">
        <f t="shared" si="3"/>
        <v>36002836.751783907</v>
      </c>
      <c r="I13" s="38">
        <f>'jan-nov'!H13</f>
        <v>38204269.377932474</v>
      </c>
      <c r="J13" s="38">
        <f t="shared" si="4"/>
        <v>-2201432.6261485666</v>
      </c>
    </row>
    <row r="14" spans="1:10" x14ac:dyDescent="0.3">
      <c r="A14" s="11">
        <v>7</v>
      </c>
      <c r="B14" s="16" t="s">
        <v>48</v>
      </c>
      <c r="C14" s="13">
        <v>1345625</v>
      </c>
      <c r="D14" s="36">
        <v>244967</v>
      </c>
      <c r="E14" s="34">
        <f t="shared" si="0"/>
        <v>5493.0868239395513</v>
      </c>
      <c r="F14" s="15">
        <f t="shared" si="1"/>
        <v>0.91257638862457402</v>
      </c>
      <c r="G14" s="34">
        <f t="shared" si="2"/>
        <v>460.45164768336394</v>
      </c>
      <c r="H14" s="34">
        <f t="shared" si="3"/>
        <v>112795458.77805062</v>
      </c>
      <c r="I14" s="38">
        <f>'jan-nov'!H14</f>
        <v>111452000.49590188</v>
      </c>
      <c r="J14" s="38">
        <f t="shared" si="4"/>
        <v>1343458.2821487337</v>
      </c>
    </row>
    <row r="15" spans="1:10" x14ac:dyDescent="0.3">
      <c r="A15" s="11">
        <v>8</v>
      </c>
      <c r="B15" s="16" t="s">
        <v>49</v>
      </c>
      <c r="C15" s="13">
        <v>911880</v>
      </c>
      <c r="D15" s="36">
        <v>172494</v>
      </c>
      <c r="E15" s="34">
        <f t="shared" si="0"/>
        <v>5286.4447459042058</v>
      </c>
      <c r="F15" s="15">
        <f t="shared" si="1"/>
        <v>0.87824656873359164</v>
      </c>
      <c r="G15" s="34">
        <f t="shared" si="2"/>
        <v>641.2634659642913</v>
      </c>
      <c r="H15" s="34">
        <f t="shared" si="3"/>
        <v>110614100.29804446</v>
      </c>
      <c r="I15" s="38">
        <f>'jan-nov'!H15</f>
        <v>108090156.18140443</v>
      </c>
      <c r="J15" s="38">
        <f t="shared" si="4"/>
        <v>2523944.1166400313</v>
      </c>
    </row>
    <row r="16" spans="1:10" x14ac:dyDescent="0.3">
      <c r="A16" s="11">
        <v>9</v>
      </c>
      <c r="B16" s="16" t="s">
        <v>50</v>
      </c>
      <c r="C16" s="13">
        <v>605249</v>
      </c>
      <c r="D16" s="36">
        <v>115785</v>
      </c>
      <c r="E16" s="34">
        <f t="shared" si="0"/>
        <v>5227.3524204344258</v>
      </c>
      <c r="F16" s="15">
        <f t="shared" si="1"/>
        <v>0.86842945447688225</v>
      </c>
      <c r="G16" s="34">
        <f t="shared" si="2"/>
        <v>692.96925075034881</v>
      </c>
      <c r="H16" s="34">
        <f t="shared" si="3"/>
        <v>80235444.698129132</v>
      </c>
      <c r="I16" s="38">
        <f>'jan-nov'!H16</f>
        <v>78456638.097347766</v>
      </c>
      <c r="J16" s="38">
        <f t="shared" si="4"/>
        <v>1778806.6007813662</v>
      </c>
    </row>
    <row r="17" spans="1:10" x14ac:dyDescent="0.3">
      <c r="A17" s="11">
        <v>10</v>
      </c>
      <c r="B17" s="16" t="s">
        <v>51</v>
      </c>
      <c r="C17" s="13">
        <v>961247</v>
      </c>
      <c r="D17" s="36">
        <v>182701</v>
      </c>
      <c r="E17" s="34">
        <f t="shared" si="0"/>
        <v>5261.3121986196029</v>
      </c>
      <c r="F17" s="15">
        <f t="shared" si="1"/>
        <v>0.87407125347406145</v>
      </c>
      <c r="G17" s="34">
        <f t="shared" si="2"/>
        <v>663.25444483831882</v>
      </c>
      <c r="H17" s="34">
        <f t="shared" si="3"/>
        <v>121177250.32640569</v>
      </c>
      <c r="I17" s="38">
        <f>'jan-nov'!H17</f>
        <v>118621790.69416189</v>
      </c>
      <c r="J17" s="38">
        <f t="shared" si="4"/>
        <v>2555459.6322437972</v>
      </c>
    </row>
    <row r="18" spans="1:10" x14ac:dyDescent="0.3">
      <c r="A18" s="11">
        <v>11</v>
      </c>
      <c r="B18" s="16" t="s">
        <v>52</v>
      </c>
      <c r="C18" s="13">
        <v>3106818</v>
      </c>
      <c r="D18" s="36">
        <v>470175</v>
      </c>
      <c r="E18" s="34">
        <f t="shared" si="0"/>
        <v>6607.7907162226829</v>
      </c>
      <c r="F18" s="15">
        <f t="shared" si="1"/>
        <v>1.09776415007997</v>
      </c>
      <c r="G18" s="34">
        <f t="shared" si="2"/>
        <v>-514.91425806437621</v>
      </c>
      <c r="H18" s="34">
        <f t="shared" si="3"/>
        <v>-242099811.28541809</v>
      </c>
      <c r="I18" s="38">
        <f>'jan-nov'!H18</f>
        <v>-243956552.30128682</v>
      </c>
      <c r="J18" s="38">
        <f t="shared" si="4"/>
        <v>1856741.0158687234</v>
      </c>
    </row>
    <row r="19" spans="1:10" x14ac:dyDescent="0.3">
      <c r="A19" s="11">
        <v>12</v>
      </c>
      <c r="B19" s="16" t="s">
        <v>53</v>
      </c>
      <c r="C19" s="13">
        <v>3137244</v>
      </c>
      <c r="D19" s="36">
        <v>516497</v>
      </c>
      <c r="E19" s="34">
        <f t="shared" si="0"/>
        <v>6074.0798107249411</v>
      </c>
      <c r="F19" s="15">
        <f t="shared" si="1"/>
        <v>1.0090977979323854</v>
      </c>
      <c r="G19" s="34">
        <f t="shared" si="2"/>
        <v>-47.917215753852133</v>
      </c>
      <c r="H19" s="34">
        <f t="shared" si="3"/>
        <v>-24749098.185217366</v>
      </c>
      <c r="I19" s="38">
        <f>'jan-nov'!H19</f>
        <v>-26116299.580119599</v>
      </c>
      <c r="J19" s="38">
        <f t="shared" si="4"/>
        <v>1367201.394902233</v>
      </c>
    </row>
    <row r="20" spans="1:10" x14ac:dyDescent="0.3">
      <c r="A20" s="11">
        <v>14</v>
      </c>
      <c r="B20" s="16" t="s">
        <v>54</v>
      </c>
      <c r="C20" s="13">
        <v>609783</v>
      </c>
      <c r="D20" s="36">
        <v>109530</v>
      </c>
      <c r="E20" s="34">
        <f t="shared" si="0"/>
        <v>5567.2692413037521</v>
      </c>
      <c r="F20" s="15">
        <f t="shared" si="1"/>
        <v>0.92490044697417639</v>
      </c>
      <c r="G20" s="34">
        <f t="shared" si="2"/>
        <v>395.54203248968827</v>
      </c>
      <c r="H20" s="34">
        <f t="shared" si="3"/>
        <v>43323718.818595558</v>
      </c>
      <c r="I20" s="38">
        <f>'jan-nov'!H20</f>
        <v>42193684.805264108</v>
      </c>
      <c r="J20" s="38">
        <f t="shared" si="4"/>
        <v>1130034.0133314505</v>
      </c>
    </row>
    <row r="21" spans="1:10" x14ac:dyDescent="0.3">
      <c r="A21" s="11">
        <v>15</v>
      </c>
      <c r="B21" s="16" t="s">
        <v>55</v>
      </c>
      <c r="C21" s="13">
        <v>1434230</v>
      </c>
      <c r="D21" s="36">
        <v>265290</v>
      </c>
      <c r="E21" s="34">
        <f t="shared" si="0"/>
        <v>5406.2723811677788</v>
      </c>
      <c r="F21" s="15">
        <f t="shared" si="1"/>
        <v>0.89815374918624447</v>
      </c>
      <c r="G21" s="34">
        <f t="shared" si="2"/>
        <v>536.4142851086649</v>
      </c>
      <c r="H21" s="34">
        <f t="shared" si="3"/>
        <v>142305345.69647771</v>
      </c>
      <c r="I21" s="38">
        <f>'jan-nov'!H21</f>
        <v>139682663.78607231</v>
      </c>
      <c r="J21" s="38">
        <f t="shared" si="4"/>
        <v>2622681.9104053974</v>
      </c>
    </row>
    <row r="22" spans="1:10" x14ac:dyDescent="0.3">
      <c r="A22" s="11">
        <v>16</v>
      </c>
      <c r="B22" s="16" t="s">
        <v>56</v>
      </c>
      <c r="C22" s="13">
        <v>1774240</v>
      </c>
      <c r="D22" s="36">
        <v>313370</v>
      </c>
      <c r="E22" s="34">
        <f t="shared" si="0"/>
        <v>5661.8055333950279</v>
      </c>
      <c r="F22" s="15">
        <f t="shared" si="1"/>
        <v>0.94060593112101931</v>
      </c>
      <c r="G22" s="34">
        <f t="shared" si="2"/>
        <v>312.82277690982198</v>
      </c>
      <c r="H22" s="34">
        <f t="shared" si="3"/>
        <v>98029273.600230917</v>
      </c>
      <c r="I22" s="38">
        <f>'jan-nov'!H22</f>
        <v>95101156.976861283</v>
      </c>
      <c r="J22" s="38">
        <f t="shared" si="4"/>
        <v>2928116.6233696342</v>
      </c>
    </row>
    <row r="23" spans="1:10" x14ac:dyDescent="0.3">
      <c r="A23" s="11">
        <v>17</v>
      </c>
      <c r="B23" s="16" t="s">
        <v>57</v>
      </c>
      <c r="C23" s="13">
        <v>647899</v>
      </c>
      <c r="D23" s="36">
        <v>136399</v>
      </c>
      <c r="E23" s="34">
        <f t="shared" si="0"/>
        <v>4750.027492870182</v>
      </c>
      <c r="F23" s="15">
        <f t="shared" si="1"/>
        <v>0.78913060620478037</v>
      </c>
      <c r="G23" s="34">
        <f t="shared" si="2"/>
        <v>1110.6285623690621</v>
      </c>
      <c r="H23" s="34">
        <f t="shared" si="3"/>
        <v>151488625.27857772</v>
      </c>
      <c r="I23" s="38">
        <f>'jan-nov'!H23</f>
        <v>149300344.17856491</v>
      </c>
      <c r="J23" s="38">
        <f t="shared" si="4"/>
        <v>2188281.100012809</v>
      </c>
    </row>
    <row r="24" spans="1:10" x14ac:dyDescent="0.3">
      <c r="A24" s="11">
        <v>18</v>
      </c>
      <c r="B24" s="16" t="s">
        <v>58</v>
      </c>
      <c r="C24" s="13">
        <v>1264876</v>
      </c>
      <c r="D24" s="36">
        <v>241906</v>
      </c>
      <c r="E24" s="34">
        <f t="shared" si="0"/>
        <v>5228.7913487056958</v>
      </c>
      <c r="F24" s="15">
        <f t="shared" si="1"/>
        <v>0.86866850621725566</v>
      </c>
      <c r="G24" s="34">
        <f t="shared" si="2"/>
        <v>691.71018851298754</v>
      </c>
      <c r="H24" s="34">
        <f t="shared" si="3"/>
        <v>167328844.86242276</v>
      </c>
      <c r="I24" s="38">
        <f>'jan-nov'!H24</f>
        <v>165013923.23338094</v>
      </c>
      <c r="J24" s="38">
        <f t="shared" si="4"/>
        <v>2314921.6290418208</v>
      </c>
    </row>
    <row r="25" spans="1:10" x14ac:dyDescent="0.3">
      <c r="A25" s="11">
        <v>19</v>
      </c>
      <c r="B25" s="16" t="s">
        <v>59</v>
      </c>
      <c r="C25" s="13">
        <v>895079</v>
      </c>
      <c r="D25" s="36">
        <v>164330</v>
      </c>
      <c r="E25" s="34">
        <f t="shared" si="0"/>
        <v>5446.838678269336</v>
      </c>
      <c r="F25" s="15">
        <f t="shared" si="1"/>
        <v>0.90489310104710952</v>
      </c>
      <c r="G25" s="34">
        <f t="shared" si="2"/>
        <v>500.91877514480234</v>
      </c>
      <c r="H25" s="34">
        <f t="shared" si="3"/>
        <v>82315982.319545373</v>
      </c>
      <c r="I25" s="38">
        <f>'jan-nov'!H25</f>
        <v>80756938.06764394</v>
      </c>
      <c r="J25" s="38">
        <f t="shared" si="4"/>
        <v>1559044.2519014329</v>
      </c>
    </row>
    <row r="26" spans="1:10" x14ac:dyDescent="0.3">
      <c r="A26" s="11">
        <v>20</v>
      </c>
      <c r="B26" s="16" t="s">
        <v>60</v>
      </c>
      <c r="C26" s="13">
        <v>385672</v>
      </c>
      <c r="D26" s="36">
        <v>75758</v>
      </c>
      <c r="E26" s="34">
        <f t="shared" si="0"/>
        <v>5090.8418912854086</v>
      </c>
      <c r="F26" s="15">
        <f>IF(ISNUMBER(C26),E26/E$28,"")</f>
        <v>0.84575071487329156</v>
      </c>
      <c r="G26" s="34">
        <f t="shared" si="2"/>
        <v>812.41596375573886</v>
      </c>
      <c r="H26" s="34">
        <f t="shared" si="3"/>
        <v>61547008.582207263</v>
      </c>
      <c r="I26" s="38">
        <f>'jan-nov'!H26</f>
        <v>60448326.079404689</v>
      </c>
      <c r="J26" s="38">
        <f t="shared" si="4"/>
        <v>1098682.5028025731</v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4.4" thickBot="1" x14ac:dyDescent="0.35">
      <c r="A28" s="20"/>
      <c r="B28" s="20" t="s">
        <v>8</v>
      </c>
      <c r="C28" s="31">
        <f>IF(ISNUMBER(C26),SUM(C8:C26),"")</f>
        <v>31384630</v>
      </c>
      <c r="D28" s="35">
        <f>IF(ISNUMBER(D26),SUM(D8:D26),"")</f>
        <v>5213985</v>
      </c>
      <c r="E28" s="35">
        <f t="shared" si="0"/>
        <v>6019.3172784348244</v>
      </c>
      <c r="F28" s="22">
        <f>IF(ISNUMBER(E28),E28/E$28,"")</f>
        <v>1</v>
      </c>
      <c r="G28" s="35"/>
      <c r="H28" s="35">
        <f>IF(ISNUMBER(H26),SUM(H8:H26),"")</f>
        <v>-1.5646219253540039E-6</v>
      </c>
      <c r="I28" s="21">
        <f>'jan-nov'!H28</f>
        <v>-1.1846423149108887E-6</v>
      </c>
      <c r="J28" s="21">
        <f t="shared" si="4"/>
        <v>-3.7997961044311523E-7</v>
      </c>
    </row>
    <row r="29" spans="1:10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8" width="11.44140625" style="3" customWidth="1"/>
    <col min="249" max="249" width="3.44140625" style="3" customWidth="1"/>
    <col min="250" max="16384" width="20.109375" style="3"/>
  </cols>
  <sheetData>
    <row r="1" spans="1:11" ht="26.25" customHeight="1" x14ac:dyDescent="0.3">
      <c r="A1" s="1"/>
      <c r="B1" s="2"/>
      <c r="C1" s="43" t="s">
        <v>61</v>
      </c>
      <c r="D1" s="44"/>
      <c r="E1" s="44"/>
      <c r="F1" s="44"/>
      <c r="G1" s="44"/>
      <c r="H1" s="45"/>
      <c r="I1" s="42"/>
    </row>
    <row r="2" spans="1:11" x14ac:dyDescent="0.3">
      <c r="A2" s="46" t="s">
        <v>0</v>
      </c>
      <c r="B2" s="46" t="s">
        <v>1</v>
      </c>
      <c r="C2" s="4" t="s">
        <v>2</v>
      </c>
      <c r="D2" s="4" t="s">
        <v>3</v>
      </c>
      <c r="E2" s="49" t="s">
        <v>62</v>
      </c>
      <c r="F2" s="50"/>
      <c r="G2" s="32" t="s">
        <v>19</v>
      </c>
      <c r="H2" s="33"/>
      <c r="I2" s="27"/>
    </row>
    <row r="3" spans="1:11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30"/>
    </row>
    <row r="4" spans="1:11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30" t="s">
        <v>40</v>
      </c>
    </row>
    <row r="5" spans="1:11" x14ac:dyDescent="0.3">
      <c r="A5" s="48"/>
      <c r="B5" s="48"/>
      <c r="C5" s="6"/>
      <c r="D5" s="6"/>
      <c r="E5" s="7"/>
      <c r="F5" s="7" t="s">
        <v>6</v>
      </c>
      <c r="G5" s="7" t="s">
        <v>7</v>
      </c>
      <c r="H5" s="7" t="s">
        <v>7</v>
      </c>
      <c r="I5" s="39" t="s">
        <v>7</v>
      </c>
    </row>
    <row r="6" spans="1:11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3">
      <c r="A7" s="8"/>
      <c r="B7" s="9"/>
      <c r="C7" s="10"/>
      <c r="D7" s="10"/>
      <c r="E7" s="10"/>
      <c r="F7" s="10"/>
      <c r="G7" s="10"/>
      <c r="H7" s="10"/>
    </row>
    <row r="8" spans="1:11" x14ac:dyDescent="0.3">
      <c r="A8" s="11">
        <v>1</v>
      </c>
      <c r="B8" s="12" t="s">
        <v>42</v>
      </c>
      <c r="C8" s="13">
        <v>171439</v>
      </c>
      <c r="D8" s="36">
        <v>289867</v>
      </c>
      <c r="E8" s="34">
        <f>IF(ISNUMBER(C8),C8*1000/D8,"")</f>
        <v>591.44021223526647</v>
      </c>
      <c r="F8" s="15">
        <f>IF(ISNUMBER(C8),E8/E$28,"")</f>
        <v>0.85553544339030763</v>
      </c>
      <c r="G8" s="34">
        <f>IF(ISNUMBER(C8),($E$28-E8)*0.875,"")</f>
        <v>87.386069269942496</v>
      </c>
      <c r="H8" s="34">
        <f>IF(ISNUMBER(C8),G8*D8,"")</f>
        <v>25330337.741070423</v>
      </c>
      <c r="I8" s="38">
        <f>jan!H8</f>
        <v>25330337.741070423</v>
      </c>
      <c r="J8" s="24"/>
      <c r="K8" s="14"/>
    </row>
    <row r="9" spans="1:11" x14ac:dyDescent="0.3">
      <c r="A9" s="11">
        <v>2</v>
      </c>
      <c r="B9" s="12" t="s">
        <v>43</v>
      </c>
      <c r="C9" s="13">
        <v>460705</v>
      </c>
      <c r="D9" s="36">
        <v>594533</v>
      </c>
      <c r="E9" s="34">
        <f t="shared" ref="E9:E28" si="0">IF(ISNUMBER(C9),C9*1000/D9,"")</f>
        <v>774.90231829015374</v>
      </c>
      <c r="F9" s="15">
        <f t="shared" ref="F9:F25" si="1">IF(ISNUMBER(C9),E9/E$28,"")</f>
        <v>1.1209187078386029</v>
      </c>
      <c r="G9" s="34">
        <f t="shared" ref="G9:G26" si="2">IF(ISNUMBER(C9),($E$28-E9)*0.875,"")</f>
        <v>-73.143273528083867</v>
      </c>
      <c r="H9" s="34">
        <f t="shared" ref="H9:H26" si="3">IF(ISNUMBER(C9),G9*D9,"")</f>
        <v>-43486089.840472288</v>
      </c>
      <c r="I9" s="38">
        <f>jan!H9</f>
        <v>-43486089.840472288</v>
      </c>
      <c r="J9" s="24"/>
      <c r="K9" s="14"/>
    </row>
    <row r="10" spans="1:11" x14ac:dyDescent="0.3">
      <c r="A10" s="11">
        <v>3</v>
      </c>
      <c r="B10" s="16" t="s">
        <v>44</v>
      </c>
      <c r="C10" s="13">
        <v>527332</v>
      </c>
      <c r="D10" s="36">
        <v>658390</v>
      </c>
      <c r="E10" s="34">
        <f t="shared" si="0"/>
        <v>800.94169109494374</v>
      </c>
      <c r="F10" s="15">
        <f t="shared" si="1"/>
        <v>1.1585854168267462</v>
      </c>
      <c r="G10" s="34">
        <f t="shared" si="2"/>
        <v>-95.927724732275109</v>
      </c>
      <c r="H10" s="34">
        <f t="shared" si="3"/>
        <v>-63157854.686482608</v>
      </c>
      <c r="I10" s="38">
        <f>jan!H10</f>
        <v>-63157854.686482608</v>
      </c>
      <c r="J10" s="24"/>
      <c r="K10" s="14"/>
    </row>
    <row r="11" spans="1:11" x14ac:dyDescent="0.3">
      <c r="A11" s="11">
        <v>4</v>
      </c>
      <c r="B11" s="16" t="s">
        <v>45</v>
      </c>
      <c r="C11" s="13">
        <v>111563</v>
      </c>
      <c r="D11" s="36">
        <v>195356</v>
      </c>
      <c r="E11" s="34">
        <f t="shared" si="0"/>
        <v>571.07537009357281</v>
      </c>
      <c r="F11" s="15">
        <f t="shared" si="1"/>
        <v>0.82607710780399313</v>
      </c>
      <c r="G11" s="34">
        <f t="shared" si="2"/>
        <v>105.20530614392445</v>
      </c>
      <c r="H11" s="34">
        <f t="shared" si="3"/>
        <v>20552487.787052505</v>
      </c>
      <c r="I11" s="38">
        <f>jan!H11</f>
        <v>20552487.787052505</v>
      </c>
      <c r="J11" s="24"/>
      <c r="K11" s="14"/>
    </row>
    <row r="12" spans="1:11" x14ac:dyDescent="0.3">
      <c r="A12" s="11">
        <v>5</v>
      </c>
      <c r="B12" s="16" t="s">
        <v>46</v>
      </c>
      <c r="C12" s="13">
        <v>109484</v>
      </c>
      <c r="D12" s="36">
        <v>188953</v>
      </c>
      <c r="E12" s="34">
        <f t="shared" si="0"/>
        <v>579.42451297412583</v>
      </c>
      <c r="F12" s="15">
        <f t="shared" si="1"/>
        <v>0.83815438545349052</v>
      </c>
      <c r="G12" s="34">
        <f t="shared" si="2"/>
        <v>97.899806123440555</v>
      </c>
      <c r="H12" s="34">
        <f t="shared" si="3"/>
        <v>18498462.066442464</v>
      </c>
      <c r="I12" s="38">
        <f>jan!H12</f>
        <v>18498462.066442464</v>
      </c>
      <c r="J12" s="24"/>
      <c r="K12" s="14"/>
    </row>
    <row r="13" spans="1:11" x14ac:dyDescent="0.3">
      <c r="A13" s="11">
        <v>6</v>
      </c>
      <c r="B13" s="16" t="s">
        <v>47</v>
      </c>
      <c r="C13" s="13">
        <v>185088</v>
      </c>
      <c r="D13" s="36">
        <v>277684</v>
      </c>
      <c r="E13" s="34">
        <f t="shared" si="0"/>
        <v>666.54182451995791</v>
      </c>
      <c r="F13" s="15">
        <f t="shared" si="1"/>
        <v>0.96417210663388142</v>
      </c>
      <c r="G13" s="34">
        <f t="shared" si="2"/>
        <v>21.672158520837485</v>
      </c>
      <c r="H13" s="34">
        <f t="shared" si="3"/>
        <v>6018011.6667002365</v>
      </c>
      <c r="I13" s="38">
        <f>jan!H13</f>
        <v>6018011.6667002365</v>
      </c>
      <c r="J13" s="24"/>
      <c r="K13" s="14"/>
    </row>
    <row r="14" spans="1:11" x14ac:dyDescent="0.3">
      <c r="A14" s="11">
        <v>7</v>
      </c>
      <c r="B14" s="16" t="s">
        <v>48</v>
      </c>
      <c r="C14" s="13">
        <v>152439</v>
      </c>
      <c r="D14" s="36">
        <v>244967</v>
      </c>
      <c r="E14" s="34">
        <f t="shared" si="0"/>
        <v>622.28381782035945</v>
      </c>
      <c r="F14" s="15">
        <f t="shared" si="1"/>
        <v>0.90015161461794402</v>
      </c>
      <c r="G14" s="34">
        <f t="shared" si="2"/>
        <v>60.397914382986144</v>
      </c>
      <c r="H14" s="34">
        <f t="shared" si="3"/>
        <v>14795495.892656967</v>
      </c>
      <c r="I14" s="38">
        <f>jan!H14</f>
        <v>14795495.892656967</v>
      </c>
      <c r="J14" s="24"/>
      <c r="K14" s="14"/>
    </row>
    <row r="15" spans="1:11" x14ac:dyDescent="0.3">
      <c r="A15" s="11">
        <v>8</v>
      </c>
      <c r="B15" s="16" t="s">
        <v>49</v>
      </c>
      <c r="C15" s="13">
        <v>104435</v>
      </c>
      <c r="D15" s="36">
        <v>172494</v>
      </c>
      <c r="E15" s="34">
        <f t="shared" si="0"/>
        <v>605.44134868459196</v>
      </c>
      <c r="F15" s="15">
        <f t="shared" si="1"/>
        <v>0.87578849388018032</v>
      </c>
      <c r="G15" s="34">
        <f t="shared" si="2"/>
        <v>75.135074876782696</v>
      </c>
      <c r="H15" s="34">
        <f t="shared" si="3"/>
        <v>12960349.605795754</v>
      </c>
      <c r="I15" s="38">
        <f>jan!H15</f>
        <v>12960349.605795754</v>
      </c>
      <c r="J15" s="24"/>
      <c r="K15" s="14"/>
    </row>
    <row r="16" spans="1:11" x14ac:dyDescent="0.3">
      <c r="A16" s="11">
        <v>9</v>
      </c>
      <c r="B16" s="16" t="s">
        <v>50</v>
      </c>
      <c r="C16" s="13">
        <v>69428</v>
      </c>
      <c r="D16" s="36">
        <v>115785</v>
      </c>
      <c r="E16" s="34">
        <f t="shared" si="0"/>
        <v>599.62862201494147</v>
      </c>
      <c r="F16" s="15">
        <f t="shared" si="1"/>
        <v>0.86738021594143244</v>
      </c>
      <c r="G16" s="34">
        <f t="shared" si="2"/>
        <v>80.221210712726872</v>
      </c>
      <c r="H16" s="34">
        <f t="shared" si="3"/>
        <v>9288412.8823730815</v>
      </c>
      <c r="I16" s="38">
        <f>jan!H16</f>
        <v>9288412.8823730815</v>
      </c>
      <c r="J16" s="24"/>
      <c r="K16" s="14"/>
    </row>
    <row r="17" spans="1:11" x14ac:dyDescent="0.3">
      <c r="A17" s="11">
        <v>10</v>
      </c>
      <c r="B17" s="16" t="s">
        <v>51</v>
      </c>
      <c r="C17" s="13">
        <v>111451</v>
      </c>
      <c r="D17" s="36">
        <v>182701</v>
      </c>
      <c r="E17" s="34">
        <f t="shared" si="0"/>
        <v>610.01855490665071</v>
      </c>
      <c r="F17" s="15">
        <f t="shared" si="1"/>
        <v>0.88240955560995016</v>
      </c>
      <c r="G17" s="34">
        <f t="shared" si="2"/>
        <v>71.130019432481291</v>
      </c>
      <c r="H17" s="34">
        <f t="shared" si="3"/>
        <v>12995525.680333763</v>
      </c>
      <c r="I17" s="38">
        <f>jan!H17</f>
        <v>12995525.680333763</v>
      </c>
      <c r="J17" s="24"/>
      <c r="K17" s="14"/>
    </row>
    <row r="18" spans="1:11" x14ac:dyDescent="0.3">
      <c r="A18" s="11">
        <v>11</v>
      </c>
      <c r="B18" s="16" t="s">
        <v>52</v>
      </c>
      <c r="C18" s="13">
        <v>372389</v>
      </c>
      <c r="D18" s="36">
        <v>470175</v>
      </c>
      <c r="E18" s="34">
        <f t="shared" si="0"/>
        <v>792.02211942361885</v>
      </c>
      <c r="F18" s="15">
        <f t="shared" si="1"/>
        <v>1.1456829973652114</v>
      </c>
      <c r="G18" s="34">
        <f t="shared" si="2"/>
        <v>-88.123099519865832</v>
      </c>
      <c r="H18" s="34">
        <f t="shared" si="3"/>
        <v>-41433278.316752918</v>
      </c>
      <c r="I18" s="38">
        <f>jan!H18</f>
        <v>-41433278.316752918</v>
      </c>
      <c r="J18" s="24"/>
      <c r="K18" s="14"/>
    </row>
    <row r="19" spans="1:11" x14ac:dyDescent="0.3">
      <c r="A19" s="11">
        <v>12</v>
      </c>
      <c r="B19" s="16" t="s">
        <v>53</v>
      </c>
      <c r="C19" s="13">
        <v>367916</v>
      </c>
      <c r="D19" s="36">
        <v>516497</v>
      </c>
      <c r="E19" s="34">
        <f t="shared" si="0"/>
        <v>712.32940365578111</v>
      </c>
      <c r="F19" s="15">
        <f t="shared" si="1"/>
        <v>1.0304051696001053</v>
      </c>
      <c r="G19" s="34">
        <f t="shared" si="2"/>
        <v>-18.39197322300781</v>
      </c>
      <c r="H19" s="34">
        <f t="shared" si="3"/>
        <v>-9499398.993763864</v>
      </c>
      <c r="I19" s="38">
        <f>jan!H19</f>
        <v>-9499398.993763864</v>
      </c>
      <c r="J19" s="24"/>
      <c r="K19" s="14"/>
    </row>
    <row r="20" spans="1:11" x14ac:dyDescent="0.3">
      <c r="A20" s="11">
        <v>14</v>
      </c>
      <c r="B20" s="16" t="s">
        <v>54</v>
      </c>
      <c r="C20" s="13">
        <v>72218</v>
      </c>
      <c r="D20" s="36">
        <v>109530</v>
      </c>
      <c r="E20" s="34">
        <f t="shared" si="0"/>
        <v>659.3444718342007</v>
      </c>
      <c r="F20" s="15">
        <f t="shared" si="1"/>
        <v>0.95376092695102899</v>
      </c>
      <c r="G20" s="34">
        <f t="shared" si="2"/>
        <v>27.969842120875043</v>
      </c>
      <c r="H20" s="34">
        <f t="shared" si="3"/>
        <v>3063536.8074994436</v>
      </c>
      <c r="I20" s="38">
        <f>jan!H20</f>
        <v>3063536.8074994436</v>
      </c>
      <c r="J20" s="24"/>
      <c r="K20" s="14"/>
    </row>
    <row r="21" spans="1:11" x14ac:dyDescent="0.3">
      <c r="A21" s="11">
        <v>15</v>
      </c>
      <c r="B21" s="16" t="s">
        <v>55</v>
      </c>
      <c r="C21" s="13">
        <v>182387</v>
      </c>
      <c r="D21" s="36">
        <v>265290</v>
      </c>
      <c r="E21" s="34">
        <f t="shared" si="0"/>
        <v>687.5004711824796</v>
      </c>
      <c r="F21" s="15">
        <f t="shared" si="1"/>
        <v>0.99448939770462896</v>
      </c>
      <c r="G21" s="34">
        <f t="shared" si="2"/>
        <v>3.3333426911310085</v>
      </c>
      <c r="H21" s="34">
        <f t="shared" si="3"/>
        <v>884302.48253014521</v>
      </c>
      <c r="I21" s="38">
        <f>jan!H21</f>
        <v>884302.48253014521</v>
      </c>
      <c r="J21" s="24"/>
      <c r="K21" s="14"/>
    </row>
    <row r="22" spans="1:11" x14ac:dyDescent="0.3">
      <c r="A22" s="11">
        <v>16</v>
      </c>
      <c r="B22" s="16" t="s">
        <v>56</v>
      </c>
      <c r="C22" s="13">
        <v>211226</v>
      </c>
      <c r="D22" s="36">
        <v>313370</v>
      </c>
      <c r="E22" s="34">
        <f t="shared" si="0"/>
        <v>674.04665411494398</v>
      </c>
      <c r="F22" s="15">
        <f t="shared" si="1"/>
        <v>0.97502806059556613</v>
      </c>
      <c r="G22" s="34">
        <f t="shared" si="2"/>
        <v>15.10543262522468</v>
      </c>
      <c r="H22" s="34">
        <f t="shared" si="3"/>
        <v>4733589.4217666574</v>
      </c>
      <c r="I22" s="38">
        <f>jan!H22</f>
        <v>4733589.4217666574</v>
      </c>
      <c r="J22" s="24"/>
      <c r="K22" s="14"/>
    </row>
    <row r="23" spans="1:11" x14ac:dyDescent="0.3">
      <c r="A23" s="11">
        <v>17</v>
      </c>
      <c r="B23" s="16" t="s">
        <v>57</v>
      </c>
      <c r="C23" s="13">
        <v>77889</v>
      </c>
      <c r="D23" s="36">
        <v>136399</v>
      </c>
      <c r="E23" s="34">
        <f t="shared" si="0"/>
        <v>571.0379108351234</v>
      </c>
      <c r="F23" s="15">
        <f t="shared" si="1"/>
        <v>0.82602292189876791</v>
      </c>
      <c r="G23" s="34">
        <f t="shared" si="2"/>
        <v>105.23808299506769</v>
      </c>
      <c r="H23" s="34">
        <f t="shared" si="3"/>
        <v>14354369.282444237</v>
      </c>
      <c r="I23" s="38">
        <f>jan!H23</f>
        <v>14354369.282444237</v>
      </c>
      <c r="J23" s="24"/>
      <c r="K23" s="14"/>
    </row>
    <row r="24" spans="1:11" x14ac:dyDescent="0.3">
      <c r="A24" s="11">
        <v>18</v>
      </c>
      <c r="B24" s="16" t="s">
        <v>58</v>
      </c>
      <c r="C24" s="13">
        <v>154778</v>
      </c>
      <c r="D24" s="36">
        <v>241906</v>
      </c>
      <c r="E24" s="34">
        <f t="shared" si="0"/>
        <v>639.82704025530575</v>
      </c>
      <c r="F24" s="15">
        <f t="shared" si="1"/>
        <v>0.92552839535399289</v>
      </c>
      <c r="G24" s="34">
        <f t="shared" si="2"/>
        <v>45.047594752408131</v>
      </c>
      <c r="H24" s="34">
        <f t="shared" si="3"/>
        <v>10897283.456176041</v>
      </c>
      <c r="I24" s="38">
        <f>jan!H24</f>
        <v>10897283.456176041</v>
      </c>
      <c r="J24" s="24"/>
      <c r="K24" s="14"/>
    </row>
    <row r="25" spans="1:11" x14ac:dyDescent="0.3">
      <c r="A25" s="11">
        <v>19</v>
      </c>
      <c r="B25" s="16" t="s">
        <v>59</v>
      </c>
      <c r="C25" s="13">
        <v>111070</v>
      </c>
      <c r="D25" s="36">
        <v>164330</v>
      </c>
      <c r="E25" s="34">
        <f t="shared" si="0"/>
        <v>675.89606280046246</v>
      </c>
      <c r="F25" s="15">
        <f t="shared" si="1"/>
        <v>0.97770328396902451</v>
      </c>
      <c r="G25" s="34">
        <f t="shared" si="2"/>
        <v>13.487200025396007</v>
      </c>
      <c r="H25" s="34">
        <f t="shared" si="3"/>
        <v>2216351.5801733257</v>
      </c>
      <c r="I25" s="38">
        <f>jan!H25</f>
        <v>2216351.5801733257</v>
      </c>
      <c r="J25" s="24"/>
      <c r="K25" s="14"/>
    </row>
    <row r="26" spans="1:11" x14ac:dyDescent="0.3">
      <c r="A26" s="11">
        <v>20</v>
      </c>
      <c r="B26" s="16" t="s">
        <v>60</v>
      </c>
      <c r="C26" s="13">
        <v>51243</v>
      </c>
      <c r="D26" s="36">
        <v>75758</v>
      </c>
      <c r="E26" s="34">
        <f t="shared" si="0"/>
        <v>676.40381213865203</v>
      </c>
      <c r="F26" s="15">
        <f>IF(ISNUMBER(C26),E26/E$28,"")</f>
        <v>0.97843775813258771</v>
      </c>
      <c r="G26" s="34">
        <f t="shared" si="2"/>
        <v>13.042919354480134</v>
      </c>
      <c r="H26" s="34">
        <f t="shared" si="3"/>
        <v>988105.48445670598</v>
      </c>
      <c r="I26" s="38">
        <f>jan!H26</f>
        <v>988105.48445670598</v>
      </c>
      <c r="J26" s="24"/>
      <c r="K26" s="14"/>
    </row>
    <row r="27" spans="1:11" x14ac:dyDescent="0.3">
      <c r="A27" s="17"/>
      <c r="B27" s="18"/>
      <c r="C27" s="34"/>
      <c r="D27" s="34"/>
      <c r="E27" s="34"/>
      <c r="F27" s="37"/>
      <c r="G27" s="34"/>
      <c r="H27" s="34"/>
      <c r="I27" s="38"/>
    </row>
    <row r="28" spans="1:11" ht="14.4" thickBot="1" x14ac:dyDescent="0.35">
      <c r="A28" s="20"/>
      <c r="B28" s="20" t="s">
        <v>8</v>
      </c>
      <c r="C28" s="31">
        <f>IF(ISNUMBER(C26),SUM(C8:C26),"")</f>
        <v>3604480</v>
      </c>
      <c r="D28" s="35">
        <f>IF(ISNUMBER(D26),SUM(D8:D26),"")</f>
        <v>5213985</v>
      </c>
      <c r="E28" s="35">
        <f t="shared" si="0"/>
        <v>691.31000568662932</v>
      </c>
      <c r="F28" s="22">
        <f>IF(ISNUMBER(E28),E28/E$28,"")</f>
        <v>1</v>
      </c>
      <c r="G28" s="35"/>
      <c r="H28" s="35">
        <f>IF(ISNUMBER(H26),SUM(H8:H26),"")</f>
        <v>8.2072801887989044E-8</v>
      </c>
      <c r="I28" s="21">
        <f>jan!H28</f>
        <v>8.2072801887989044E-8</v>
      </c>
    </row>
    <row r="29" spans="1:11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H30" sqref="H30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9" width="11.44140625" style="3" customWidth="1"/>
    <col min="10" max="10" width="12.88671875" style="3" bestFit="1" customWidth="1"/>
    <col min="11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43" t="s">
        <v>78</v>
      </c>
      <c r="D1" s="44"/>
      <c r="E1" s="44"/>
      <c r="F1" s="44"/>
      <c r="G1" s="44"/>
      <c r="H1" s="45"/>
      <c r="I1" s="25"/>
      <c r="J1" s="26"/>
    </row>
    <row r="2" spans="1:10" x14ac:dyDescent="0.3">
      <c r="A2" s="46" t="s">
        <v>0</v>
      </c>
      <c r="B2" s="46" t="s">
        <v>1</v>
      </c>
      <c r="C2" s="4" t="s">
        <v>33</v>
      </c>
      <c r="D2" s="4" t="s">
        <v>3</v>
      </c>
      <c r="E2" s="49" t="s">
        <v>79</v>
      </c>
      <c r="F2" s="50"/>
      <c r="G2" s="32" t="s">
        <v>19</v>
      </c>
      <c r="H2" s="33"/>
      <c r="I2" s="27"/>
      <c r="J2" s="28"/>
    </row>
    <row r="3" spans="1:10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3">
      <c r="A5" s="48"/>
      <c r="B5" s="48"/>
      <c r="C5" s="6"/>
      <c r="D5" s="6"/>
      <c r="E5" s="7"/>
      <c r="F5" s="7" t="s">
        <v>6</v>
      </c>
      <c r="G5" s="7" t="s">
        <v>34</v>
      </c>
      <c r="H5" s="7" t="s">
        <v>34</v>
      </c>
      <c r="I5" s="29" t="s">
        <v>31</v>
      </c>
      <c r="J5" s="30" t="s">
        <v>35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42</v>
      </c>
      <c r="C8" s="13">
        <v>1480155</v>
      </c>
      <c r="D8" s="36">
        <v>289867</v>
      </c>
      <c r="E8" s="34">
        <f>IF(ISNUMBER(C8),C8*1000/D8,"")</f>
        <v>5106.3246247416919</v>
      </c>
      <c r="F8" s="15">
        <f>IF(ISNUMBER(C8),E8/E$28,"")</f>
        <v>0.85466644897487287</v>
      </c>
      <c r="G8" s="34">
        <f>IF(ISNUMBER(C8),($E$28-E8)*0.875,"")</f>
        <v>759.7762318616019</v>
      </c>
      <c r="H8" s="34">
        <f>IF(ISNUMBER(C8),G8*D8,"")</f>
        <v>220234057.00102696</v>
      </c>
      <c r="I8" s="38">
        <f>'jan-sep'!H8</f>
        <v>179330072.69200057</v>
      </c>
      <c r="J8" s="38">
        <f>IF(ISNUMBER(C8),H8-I8,"")</f>
        <v>40903984.30902639</v>
      </c>
    </row>
    <row r="9" spans="1:10" x14ac:dyDescent="0.3">
      <c r="A9" s="11">
        <v>2</v>
      </c>
      <c r="B9" s="12" t="s">
        <v>43</v>
      </c>
      <c r="C9" s="13">
        <v>4182734</v>
      </c>
      <c r="D9" s="36">
        <v>594533</v>
      </c>
      <c r="E9" s="34">
        <f t="shared" ref="E9:E28" si="0">IF(ISNUMBER(C9),C9*1000/D9,"")</f>
        <v>7035.326886817048</v>
      </c>
      <c r="F9" s="15">
        <f t="shared" ref="F9:F25" si="1">IF(ISNUMBER(C9),E9/E$28,"")</f>
        <v>1.1775314516040076</v>
      </c>
      <c r="G9" s="34">
        <f t="shared" ref="G9:G26" si="2">IF(ISNUMBER(C9),($E$28-E9)*0.875,"")</f>
        <v>-928.10074745433474</v>
      </c>
      <c r="H9" s="34">
        <f t="shared" ref="H9:H26" si="3">IF(ISNUMBER(C9),G9*D9,"")</f>
        <v>-551786521.68626797</v>
      </c>
      <c r="I9" s="38">
        <f>'jan-sep'!H9</f>
        <v>-403645034.927939</v>
      </c>
      <c r="J9" s="38">
        <f t="shared" ref="J9:J28" si="4">IF(ISNUMBER(C9),H9-I9,"")</f>
        <v>-148141486.75832897</v>
      </c>
    </row>
    <row r="10" spans="1:10" x14ac:dyDescent="0.3">
      <c r="A10" s="11">
        <v>3</v>
      </c>
      <c r="B10" s="16" t="s">
        <v>44</v>
      </c>
      <c r="C10" s="13">
        <v>5009980</v>
      </c>
      <c r="D10" s="36">
        <v>658390</v>
      </c>
      <c r="E10" s="34">
        <f t="shared" si="0"/>
        <v>7609.4412126551133</v>
      </c>
      <c r="F10" s="15">
        <f t="shared" si="1"/>
        <v>1.2736233157585399</v>
      </c>
      <c r="G10" s="34">
        <f t="shared" si="2"/>
        <v>-1430.450782562642</v>
      </c>
      <c r="H10" s="34">
        <f t="shared" si="3"/>
        <v>-941794490.73141789</v>
      </c>
      <c r="I10" s="38">
        <f>'jan-sep'!H10</f>
        <v>-749990813.04163218</v>
      </c>
      <c r="J10" s="38">
        <f t="shared" si="4"/>
        <v>-191803677.68978572</v>
      </c>
    </row>
    <row r="11" spans="1:10" x14ac:dyDescent="0.3">
      <c r="A11" s="11">
        <v>4</v>
      </c>
      <c r="B11" s="16" t="s">
        <v>45</v>
      </c>
      <c r="C11" s="13">
        <v>944691</v>
      </c>
      <c r="D11" s="36">
        <v>195356</v>
      </c>
      <c r="E11" s="34">
        <f t="shared" si="0"/>
        <v>4835.7409037859088</v>
      </c>
      <c r="F11" s="15">
        <f t="shared" si="1"/>
        <v>0.80937774429300291</v>
      </c>
      <c r="G11" s="34">
        <f t="shared" si="2"/>
        <v>996.53698769791208</v>
      </c>
      <c r="H11" s="34">
        <f t="shared" si="3"/>
        <v>194679479.76871333</v>
      </c>
      <c r="I11" s="38">
        <f>'jan-sep'!H11</f>
        <v>154857709.29492998</v>
      </c>
      <c r="J11" s="38">
        <f t="shared" si="4"/>
        <v>39821770.473783344</v>
      </c>
    </row>
    <row r="12" spans="1:10" x14ac:dyDescent="0.3">
      <c r="A12" s="11">
        <v>5</v>
      </c>
      <c r="B12" s="16" t="s">
        <v>46</v>
      </c>
      <c r="C12" s="13">
        <v>944448</v>
      </c>
      <c r="D12" s="36">
        <v>188953</v>
      </c>
      <c r="E12" s="34">
        <f t="shared" si="0"/>
        <v>4998.322334125417</v>
      </c>
      <c r="F12" s="15">
        <f t="shared" si="1"/>
        <v>0.83658966361835363</v>
      </c>
      <c r="G12" s="34">
        <f t="shared" si="2"/>
        <v>854.27823615084242</v>
      </c>
      <c r="H12" s="34">
        <f t="shared" si="3"/>
        <v>161418435.55541012</v>
      </c>
      <c r="I12" s="38">
        <f>'jan-sep'!H12</f>
        <v>127531618.70011623</v>
      </c>
      <c r="J12" s="38">
        <f t="shared" si="4"/>
        <v>33886816.855293885</v>
      </c>
    </row>
    <row r="13" spans="1:10" x14ac:dyDescent="0.3">
      <c r="A13" s="11">
        <v>6</v>
      </c>
      <c r="B13" s="16" t="s">
        <v>47</v>
      </c>
      <c r="C13" s="13">
        <v>1615400</v>
      </c>
      <c r="D13" s="36">
        <v>277684</v>
      </c>
      <c r="E13" s="34">
        <f t="shared" si="0"/>
        <v>5817.4039555754025</v>
      </c>
      <c r="F13" s="15">
        <f t="shared" si="1"/>
        <v>0.97368270651525968</v>
      </c>
      <c r="G13" s="34">
        <f t="shared" si="2"/>
        <v>137.5818173821051</v>
      </c>
      <c r="H13" s="34">
        <f t="shared" si="3"/>
        <v>38204269.377932474</v>
      </c>
      <c r="I13" s="38">
        <f>'jan-sep'!H13</f>
        <v>32961519.655671418</v>
      </c>
      <c r="J13" s="38">
        <f t="shared" si="4"/>
        <v>5242749.7222610563</v>
      </c>
    </row>
    <row r="14" spans="1:10" x14ac:dyDescent="0.3">
      <c r="A14" s="11">
        <v>7</v>
      </c>
      <c r="B14" s="16" t="s">
        <v>48</v>
      </c>
      <c r="C14" s="13">
        <v>1336216</v>
      </c>
      <c r="D14" s="36">
        <v>244967</v>
      </c>
      <c r="E14" s="34">
        <f t="shared" si="0"/>
        <v>5454.6775688153912</v>
      </c>
      <c r="F14" s="15">
        <f t="shared" si="1"/>
        <v>0.91297170678375561</v>
      </c>
      <c r="G14" s="34">
        <f t="shared" si="2"/>
        <v>454.96740579711502</v>
      </c>
      <c r="H14" s="34">
        <f t="shared" si="3"/>
        <v>111452000.49590188</v>
      </c>
      <c r="I14" s="38">
        <f>'jan-sep'!H14</f>
        <v>94574803.898913249</v>
      </c>
      <c r="J14" s="38">
        <f t="shared" si="4"/>
        <v>16877196.596988633</v>
      </c>
    </row>
    <row r="15" spans="1:10" x14ac:dyDescent="0.3">
      <c r="A15" s="11">
        <v>8</v>
      </c>
      <c r="B15" s="16" t="s">
        <v>49</v>
      </c>
      <c r="C15" s="13">
        <v>907058</v>
      </c>
      <c r="D15" s="36">
        <v>172494</v>
      </c>
      <c r="E15" s="34">
        <f t="shared" si="0"/>
        <v>5258.490150382042</v>
      </c>
      <c r="F15" s="15">
        <f t="shared" si="1"/>
        <v>0.88013501570588282</v>
      </c>
      <c r="G15" s="34">
        <f t="shared" si="2"/>
        <v>626.63139692629557</v>
      </c>
      <c r="H15" s="34">
        <f t="shared" si="3"/>
        <v>108090156.18140443</v>
      </c>
      <c r="I15" s="38">
        <f>'jan-sep'!H15</f>
        <v>84698519.14130947</v>
      </c>
      <c r="J15" s="38">
        <f t="shared" si="4"/>
        <v>23391637.040094957</v>
      </c>
    </row>
    <row r="16" spans="1:10" x14ac:dyDescent="0.3">
      <c r="A16" s="11">
        <v>9</v>
      </c>
      <c r="B16" s="16" t="s">
        <v>50</v>
      </c>
      <c r="C16" s="13">
        <v>602109</v>
      </c>
      <c r="D16" s="36">
        <v>115785</v>
      </c>
      <c r="E16" s="34">
        <f t="shared" si="0"/>
        <v>5200.2331908278275</v>
      </c>
      <c r="F16" s="15">
        <f t="shared" si="1"/>
        <v>0.8703843099812556</v>
      </c>
      <c r="G16" s="34">
        <f t="shared" si="2"/>
        <v>677.60623653623327</v>
      </c>
      <c r="H16" s="34">
        <f t="shared" si="3"/>
        <v>78456638.097347766</v>
      </c>
      <c r="I16" s="38">
        <f>'jan-sep'!H16</f>
        <v>61359489.734579243</v>
      </c>
      <c r="J16" s="38">
        <f t="shared" si="4"/>
        <v>17097148.362768523</v>
      </c>
    </row>
    <row r="17" spans="1:10" x14ac:dyDescent="0.3">
      <c r="A17" s="11">
        <v>10</v>
      </c>
      <c r="B17" s="16" t="s">
        <v>51</v>
      </c>
      <c r="C17" s="13">
        <v>956005</v>
      </c>
      <c r="D17" s="36">
        <v>182701</v>
      </c>
      <c r="E17" s="34">
        <f t="shared" si="0"/>
        <v>5232.6205111083136</v>
      </c>
      <c r="F17" s="15">
        <f t="shared" si="1"/>
        <v>0.87580510831472136</v>
      </c>
      <c r="G17" s="34">
        <f t="shared" si="2"/>
        <v>649.26733129080787</v>
      </c>
      <c r="H17" s="34">
        <f t="shared" si="3"/>
        <v>118621790.69416189</v>
      </c>
      <c r="I17" s="38">
        <f>'jan-sep'!H17</f>
        <v>92098878.789328203</v>
      </c>
      <c r="J17" s="38">
        <f t="shared" si="4"/>
        <v>26522911.904833689</v>
      </c>
    </row>
    <row r="18" spans="1:10" x14ac:dyDescent="0.3">
      <c r="A18" s="11">
        <v>11</v>
      </c>
      <c r="B18" s="16" t="s">
        <v>52</v>
      </c>
      <c r="C18" s="13">
        <v>3087934</v>
      </c>
      <c r="D18" s="36">
        <v>470175</v>
      </c>
      <c r="E18" s="34">
        <f t="shared" si="0"/>
        <v>6567.6269474131968</v>
      </c>
      <c r="F18" s="15">
        <f t="shared" si="1"/>
        <v>1.0992505987848875</v>
      </c>
      <c r="G18" s="34">
        <f t="shared" si="2"/>
        <v>-518.86330047596493</v>
      </c>
      <c r="H18" s="34">
        <f t="shared" si="3"/>
        <v>-243956552.30128682</v>
      </c>
      <c r="I18" s="38">
        <f>'jan-sep'!H18</f>
        <v>-217520748.43174171</v>
      </c>
      <c r="J18" s="38">
        <f t="shared" si="4"/>
        <v>-26435803.869545102</v>
      </c>
    </row>
    <row r="19" spans="1:10" x14ac:dyDescent="0.3">
      <c r="A19" s="11">
        <v>12</v>
      </c>
      <c r="B19" s="16" t="s">
        <v>53</v>
      </c>
      <c r="C19" s="13">
        <v>3115731</v>
      </c>
      <c r="D19" s="36">
        <v>516497</v>
      </c>
      <c r="E19" s="34">
        <f t="shared" si="0"/>
        <v>6032.428068314046</v>
      </c>
      <c r="F19" s="15">
        <f t="shared" si="1"/>
        <v>1.0096721722041171</v>
      </c>
      <c r="G19" s="34">
        <f t="shared" si="2"/>
        <v>-50.564281264207921</v>
      </c>
      <c r="H19" s="34">
        <f t="shared" si="3"/>
        <v>-26116299.580119599</v>
      </c>
      <c r="I19" s="38">
        <f>'jan-sep'!H19</f>
        <v>-20365681.309616961</v>
      </c>
      <c r="J19" s="38">
        <f t="shared" si="4"/>
        <v>-5750618.2705026381</v>
      </c>
    </row>
    <row r="20" spans="1:10" x14ac:dyDescent="0.3">
      <c r="A20" s="11">
        <v>14</v>
      </c>
      <c r="B20" s="16" t="s">
        <v>54</v>
      </c>
      <c r="C20" s="13">
        <v>606181</v>
      </c>
      <c r="D20" s="36">
        <v>109530</v>
      </c>
      <c r="E20" s="34">
        <f t="shared" si="0"/>
        <v>5534.3832739888612</v>
      </c>
      <c r="F20" s="15">
        <f t="shared" si="1"/>
        <v>0.92631237683704148</v>
      </c>
      <c r="G20" s="34">
        <f t="shared" si="2"/>
        <v>385.22491377032873</v>
      </c>
      <c r="H20" s="34">
        <f t="shared" si="3"/>
        <v>42193684.805264108</v>
      </c>
      <c r="I20" s="38">
        <f>'jan-sep'!H20</f>
        <v>28722016.863181442</v>
      </c>
      <c r="J20" s="38">
        <f t="shared" si="4"/>
        <v>13471667.942082666</v>
      </c>
    </row>
    <row r="21" spans="1:10" x14ac:dyDescent="0.3">
      <c r="A21" s="11">
        <v>15</v>
      </c>
      <c r="B21" s="16" t="s">
        <v>55</v>
      </c>
      <c r="C21" s="13">
        <v>1425375</v>
      </c>
      <c r="D21" s="36">
        <v>265290</v>
      </c>
      <c r="E21" s="34">
        <f t="shared" si="0"/>
        <v>5372.8938143164087</v>
      </c>
      <c r="F21" s="15">
        <f t="shared" si="1"/>
        <v>0.89928322511089021</v>
      </c>
      <c r="G21" s="34">
        <f t="shared" si="2"/>
        <v>526.5281909837247</v>
      </c>
      <c r="H21" s="34">
        <f t="shared" si="3"/>
        <v>139682663.78607231</v>
      </c>
      <c r="I21" s="38">
        <f>'jan-sep'!H21</f>
        <v>99211456.72312063</v>
      </c>
      <c r="J21" s="38">
        <f t="shared" si="4"/>
        <v>40471207.062951684</v>
      </c>
    </row>
    <row r="22" spans="1:10" x14ac:dyDescent="0.3">
      <c r="A22" s="11">
        <v>16</v>
      </c>
      <c r="B22" s="16" t="s">
        <v>56</v>
      </c>
      <c r="C22" s="13">
        <v>1763586</v>
      </c>
      <c r="D22" s="36">
        <v>313370</v>
      </c>
      <c r="E22" s="34">
        <f t="shared" si="0"/>
        <v>5627.8073842422691</v>
      </c>
      <c r="F22" s="15">
        <f t="shared" si="1"/>
        <v>0.94194915248816968</v>
      </c>
      <c r="G22" s="34">
        <f t="shared" si="2"/>
        <v>303.47881729859682</v>
      </c>
      <c r="H22" s="34">
        <f t="shared" si="3"/>
        <v>95101156.976861283</v>
      </c>
      <c r="I22" s="38">
        <f>'jan-sep'!H22</f>
        <v>82503163.762578174</v>
      </c>
      <c r="J22" s="38">
        <f t="shared" si="4"/>
        <v>12597993.214283109</v>
      </c>
    </row>
    <row r="23" spans="1:10" x14ac:dyDescent="0.3">
      <c r="A23" s="11">
        <v>17</v>
      </c>
      <c r="B23" s="16" t="s">
        <v>57</v>
      </c>
      <c r="C23" s="13">
        <v>644306</v>
      </c>
      <c r="D23" s="36">
        <v>136399</v>
      </c>
      <c r="E23" s="34">
        <f t="shared" si="0"/>
        <v>4723.6856575194834</v>
      </c>
      <c r="F23" s="15">
        <f t="shared" si="1"/>
        <v>0.79062259916347144</v>
      </c>
      <c r="G23" s="34">
        <f t="shared" si="2"/>
        <v>1094.5853281810344</v>
      </c>
      <c r="H23" s="34">
        <f t="shared" si="3"/>
        <v>149300344.17856491</v>
      </c>
      <c r="I23" s="38">
        <f>'jan-sep'!H23</f>
        <v>119174864.7379356</v>
      </c>
      <c r="J23" s="38">
        <f t="shared" si="4"/>
        <v>30125479.440629303</v>
      </c>
    </row>
    <row r="24" spans="1:10" x14ac:dyDescent="0.3">
      <c r="A24" s="11">
        <v>18</v>
      </c>
      <c r="B24" s="16" t="s">
        <v>58</v>
      </c>
      <c r="C24" s="13">
        <v>1256714</v>
      </c>
      <c r="D24" s="36">
        <v>241906</v>
      </c>
      <c r="E24" s="34">
        <f t="shared" si="0"/>
        <v>5195.0509702115696</v>
      </c>
      <c r="F24" s="15">
        <f t="shared" si="1"/>
        <v>0.86951694050959272</v>
      </c>
      <c r="G24" s="34">
        <f t="shared" si="2"/>
        <v>682.14067957545888</v>
      </c>
      <c r="H24" s="34">
        <f t="shared" si="3"/>
        <v>165013923.23338094</v>
      </c>
      <c r="I24" s="38">
        <f>'jan-sep'!H24</f>
        <v>124551356.42339799</v>
      </c>
      <c r="J24" s="38">
        <f t="shared" si="4"/>
        <v>40462566.809982955</v>
      </c>
    </row>
    <row r="25" spans="1:10" x14ac:dyDescent="0.3">
      <c r="A25" s="11">
        <v>19</v>
      </c>
      <c r="B25" s="16" t="s">
        <v>59</v>
      </c>
      <c r="C25" s="13">
        <v>889519</v>
      </c>
      <c r="D25" s="36">
        <v>164330</v>
      </c>
      <c r="E25" s="34">
        <f t="shared" si="0"/>
        <v>5413.0043205744541</v>
      </c>
      <c r="F25" s="15">
        <f t="shared" si="1"/>
        <v>0.90599668468689243</v>
      </c>
      <c r="G25" s="34">
        <f t="shared" si="2"/>
        <v>491.43149800793492</v>
      </c>
      <c r="H25" s="34">
        <f t="shared" si="3"/>
        <v>80756938.06764394</v>
      </c>
      <c r="I25" s="38">
        <f>'jan-sep'!H25</f>
        <v>63307430.668552995</v>
      </c>
      <c r="J25" s="38">
        <f t="shared" si="4"/>
        <v>17449507.399090946</v>
      </c>
    </row>
    <row r="26" spans="1:10" x14ac:dyDescent="0.3">
      <c r="A26" s="11">
        <v>20</v>
      </c>
      <c r="B26" s="16" t="s">
        <v>60</v>
      </c>
      <c r="C26" s="13">
        <v>383543</v>
      </c>
      <c r="D26" s="36">
        <v>75758</v>
      </c>
      <c r="E26" s="34">
        <f t="shared" si="0"/>
        <v>5062.7392486602075</v>
      </c>
      <c r="F26" s="15">
        <f>IF(ISNUMBER(C26),E26/E$28,"")</f>
        <v>0.84737138621636654</v>
      </c>
      <c r="G26" s="34">
        <f t="shared" si="2"/>
        <v>797.91343593290071</v>
      </c>
      <c r="H26" s="34">
        <f t="shared" si="3"/>
        <v>60448326.079404689</v>
      </c>
      <c r="I26" s="38">
        <f>'jan-sep'!H26</f>
        <v>46639376.625316359</v>
      </c>
      <c r="J26" s="38">
        <f t="shared" si="4"/>
        <v>13808949.45408833</v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4.4" thickBot="1" x14ac:dyDescent="0.35">
      <c r="A28" s="20"/>
      <c r="B28" s="20" t="s">
        <v>8</v>
      </c>
      <c r="C28" s="31">
        <f>IF(ISNUMBER(C26),SUM(C8:C26),"")</f>
        <v>31151685</v>
      </c>
      <c r="D28" s="35">
        <f>IF(ISNUMBER(D26),SUM(D8:D26),"")</f>
        <v>5213985</v>
      </c>
      <c r="E28" s="35">
        <f t="shared" si="0"/>
        <v>5974.6403182978083</v>
      </c>
      <c r="F28" s="22">
        <f>IF(ISNUMBER(E28),E28/E$28,"")</f>
        <v>1</v>
      </c>
      <c r="G28" s="35"/>
      <c r="H28" s="35">
        <f>IF(ISNUMBER(H26),SUM(H8:H26),"")</f>
        <v>-1.1846423149108887E-6</v>
      </c>
      <c r="I28" s="21">
        <f>'jan-sep'!H28</f>
        <v>1.9147992134094238E-6</v>
      </c>
      <c r="J28" s="21">
        <f t="shared" si="4"/>
        <v>-3.0994415283203125E-6</v>
      </c>
    </row>
    <row r="29" spans="1:10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D8" sqref="D8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43" t="s">
        <v>76</v>
      </c>
      <c r="D1" s="44"/>
      <c r="E1" s="44"/>
      <c r="F1" s="44"/>
      <c r="G1" s="44"/>
      <c r="H1" s="45"/>
      <c r="I1" s="25"/>
      <c r="J1" s="26"/>
    </row>
    <row r="2" spans="1:10" x14ac:dyDescent="0.3">
      <c r="A2" s="46" t="s">
        <v>0</v>
      </c>
      <c r="B2" s="46" t="s">
        <v>1</v>
      </c>
      <c r="C2" s="4" t="s">
        <v>30</v>
      </c>
      <c r="D2" s="4" t="s">
        <v>3</v>
      </c>
      <c r="E2" s="49" t="s">
        <v>77</v>
      </c>
      <c r="F2" s="50"/>
      <c r="G2" s="32" t="s">
        <v>19</v>
      </c>
      <c r="H2" s="33"/>
      <c r="I2" s="27"/>
      <c r="J2" s="28"/>
    </row>
    <row r="3" spans="1:10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3">
      <c r="A5" s="48"/>
      <c r="B5" s="48"/>
      <c r="C5" s="6"/>
      <c r="D5" s="6"/>
      <c r="E5" s="7"/>
      <c r="F5" s="7" t="s">
        <v>6</v>
      </c>
      <c r="G5" s="7" t="s">
        <v>31</v>
      </c>
      <c r="H5" s="7" t="s">
        <v>31</v>
      </c>
      <c r="I5" s="29" t="s">
        <v>28</v>
      </c>
      <c r="J5" s="30" t="s">
        <v>32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42</v>
      </c>
      <c r="C8" s="13">
        <v>1187292</v>
      </c>
      <c r="D8" s="36">
        <v>289867</v>
      </c>
      <c r="E8" s="34">
        <f>IF(ISNUMBER(C8),C8*1000/D8,"")</f>
        <v>4095.9888500588199</v>
      </c>
      <c r="F8" s="15">
        <f>IF(ISNUMBER(C8),E8/E$28,"")</f>
        <v>0.85279222105607144</v>
      </c>
      <c r="G8" s="34">
        <f>IF(ISNUMBER(C8),($E$28-E8)*0.875,"")</f>
        <v>618.66329279290358</v>
      </c>
      <c r="H8" s="34">
        <f>IF(ISNUMBER(C8),G8*D8,"")</f>
        <v>179330072.69200057</v>
      </c>
      <c r="I8" s="38">
        <f>'jan-aug'!H8</f>
        <v>142287391.73228353</v>
      </c>
      <c r="J8" s="38">
        <f>IF(ISNUMBER(C8),H8-I8,"")</f>
        <v>37042680.959717035</v>
      </c>
    </row>
    <row r="9" spans="1:10" x14ac:dyDescent="0.3">
      <c r="A9" s="11">
        <v>2</v>
      </c>
      <c r="B9" s="12" t="s">
        <v>43</v>
      </c>
      <c r="C9" s="13">
        <v>3316870</v>
      </c>
      <c r="D9" s="36">
        <v>594533</v>
      </c>
      <c r="E9" s="34">
        <f t="shared" ref="E9:E28" si="0">IF(ISNUMBER(C9),C9*1000/D9,"")</f>
        <v>5578.9502012503935</v>
      </c>
      <c r="F9" s="15">
        <f t="shared" ref="F9:F25" si="1">IF(ISNUMBER(C9),E9/E$28,"")</f>
        <v>1.1615474327322004</v>
      </c>
      <c r="G9" s="34">
        <f t="shared" ref="G9:G26" si="2">IF(ISNUMBER(C9),($E$28-E9)*0.875,"")</f>
        <v>-678.92788949972328</v>
      </c>
      <c r="H9" s="34">
        <f t="shared" ref="H9:H26" si="3">IF(ISNUMBER(C9),G9*D9,"")</f>
        <v>-403645034.927939</v>
      </c>
      <c r="I9" s="38">
        <f>'jan-aug'!H9</f>
        <v>-310954844.66188025</v>
      </c>
      <c r="J9" s="38">
        <f t="shared" ref="J9:J28" si="4">IF(ISNUMBER(C9),H9-I9,"")</f>
        <v>-92690190.266058743</v>
      </c>
    </row>
    <row r="10" spans="1:10" x14ac:dyDescent="0.3">
      <c r="A10" s="11">
        <v>3</v>
      </c>
      <c r="B10" s="16" t="s">
        <v>44</v>
      </c>
      <c r="C10" s="13">
        <v>4019401</v>
      </c>
      <c r="D10" s="36">
        <v>658390</v>
      </c>
      <c r="E10" s="34">
        <f t="shared" si="0"/>
        <v>6104.8937559804981</v>
      </c>
      <c r="F10" s="15">
        <f t="shared" si="1"/>
        <v>1.2710498236339653</v>
      </c>
      <c r="G10" s="34">
        <f t="shared" si="2"/>
        <v>-1139.1284998885649</v>
      </c>
      <c r="H10" s="34">
        <f t="shared" si="3"/>
        <v>-749990813.04163218</v>
      </c>
      <c r="I10" s="38">
        <f>'jan-aug'!H10</f>
        <v>-581251097.38304734</v>
      </c>
      <c r="J10" s="38">
        <f t="shared" si="4"/>
        <v>-168739715.65858483</v>
      </c>
    </row>
    <row r="11" spans="1:10" x14ac:dyDescent="0.3">
      <c r="A11" s="11">
        <v>4</v>
      </c>
      <c r="B11" s="16" t="s">
        <v>45</v>
      </c>
      <c r="C11" s="13">
        <v>761321</v>
      </c>
      <c r="D11" s="36">
        <v>195356</v>
      </c>
      <c r="E11" s="34">
        <f t="shared" si="0"/>
        <v>3897.0955588771267</v>
      </c>
      <c r="F11" s="15">
        <f t="shared" si="1"/>
        <v>0.81138228129572465</v>
      </c>
      <c r="G11" s="34">
        <f t="shared" si="2"/>
        <v>792.69492257688523</v>
      </c>
      <c r="H11" s="34">
        <f t="shared" si="3"/>
        <v>154857709.29492998</v>
      </c>
      <c r="I11" s="38">
        <f>'jan-aug'!H11</f>
        <v>126069442.73969437</v>
      </c>
      <c r="J11" s="38">
        <f t="shared" si="4"/>
        <v>28788266.555235609</v>
      </c>
    </row>
    <row r="12" spans="1:10" x14ac:dyDescent="0.3">
      <c r="A12" s="11">
        <v>5</v>
      </c>
      <c r="B12" s="16" t="s">
        <v>46</v>
      </c>
      <c r="C12" s="13">
        <v>761797</v>
      </c>
      <c r="D12" s="36">
        <v>188953</v>
      </c>
      <c r="E12" s="34">
        <f t="shared" si="0"/>
        <v>4031.6745434049735</v>
      </c>
      <c r="F12" s="15">
        <f t="shared" si="1"/>
        <v>0.83940186712084841</v>
      </c>
      <c r="G12" s="34">
        <f t="shared" si="2"/>
        <v>674.93831111501925</v>
      </c>
      <c r="H12" s="34">
        <f t="shared" si="3"/>
        <v>127531618.70011623</v>
      </c>
      <c r="I12" s="38">
        <f>'jan-aug'!H12</f>
        <v>101483580.41917555</v>
      </c>
      <c r="J12" s="38">
        <f t="shared" si="4"/>
        <v>26048038.280940682</v>
      </c>
    </row>
    <row r="13" spans="1:10" x14ac:dyDescent="0.3">
      <c r="A13" s="11">
        <v>6</v>
      </c>
      <c r="B13" s="16" t="s">
        <v>47</v>
      </c>
      <c r="C13" s="13">
        <v>1296055</v>
      </c>
      <c r="D13" s="36">
        <v>277684</v>
      </c>
      <c r="E13" s="34">
        <f t="shared" si="0"/>
        <v>4667.3737053629302</v>
      </c>
      <c r="F13" s="15">
        <f t="shared" si="1"/>
        <v>0.97175557219546649</v>
      </c>
      <c r="G13" s="34">
        <f t="shared" si="2"/>
        <v>118.70154440180715</v>
      </c>
      <c r="H13" s="34">
        <f t="shared" si="3"/>
        <v>32961519.655671418</v>
      </c>
      <c r="I13" s="38">
        <f>'jan-aug'!H13</f>
        <v>22569478.230662368</v>
      </c>
      <c r="J13" s="38">
        <f t="shared" si="4"/>
        <v>10392041.425009049</v>
      </c>
    </row>
    <row r="14" spans="1:10" x14ac:dyDescent="0.3">
      <c r="A14" s="11">
        <v>7</v>
      </c>
      <c r="B14" s="16" t="s">
        <v>48</v>
      </c>
      <c r="C14" s="13">
        <v>1068499</v>
      </c>
      <c r="D14" s="36">
        <v>244967</v>
      </c>
      <c r="E14" s="34">
        <f t="shared" si="0"/>
        <v>4361.8079169847369</v>
      </c>
      <c r="F14" s="15">
        <f t="shared" si="1"/>
        <v>0.90813622729758015</v>
      </c>
      <c r="G14" s="34">
        <f t="shared" si="2"/>
        <v>386.07160923272625</v>
      </c>
      <c r="H14" s="34">
        <f t="shared" si="3"/>
        <v>94574803.898913249</v>
      </c>
      <c r="I14" s="38">
        <f>'jan-aug'!H14</f>
        <v>75881147.695692509</v>
      </c>
      <c r="J14" s="38">
        <f t="shared" si="4"/>
        <v>18693656.20322074</v>
      </c>
    </row>
    <row r="15" spans="1:10" x14ac:dyDescent="0.3">
      <c r="A15" s="11">
        <v>8</v>
      </c>
      <c r="B15" s="16" t="s">
        <v>49</v>
      </c>
      <c r="C15" s="13">
        <v>731696</v>
      </c>
      <c r="D15" s="36">
        <v>172494</v>
      </c>
      <c r="E15" s="34">
        <f t="shared" si="0"/>
        <v>4241.8634851067281</v>
      </c>
      <c r="F15" s="15">
        <f t="shared" si="1"/>
        <v>0.88316358156806674</v>
      </c>
      <c r="G15" s="34">
        <f t="shared" si="2"/>
        <v>491.02298712598395</v>
      </c>
      <c r="H15" s="34">
        <f t="shared" si="3"/>
        <v>84698519.14130947</v>
      </c>
      <c r="I15" s="38">
        <f>'jan-aug'!H15</f>
        <v>65170680.870773539</v>
      </c>
      <c r="J15" s="38">
        <f t="shared" si="4"/>
        <v>19527838.270535931</v>
      </c>
    </row>
    <row r="16" spans="1:10" x14ac:dyDescent="0.3">
      <c r="A16" s="11">
        <v>9</v>
      </c>
      <c r="B16" s="16" t="s">
        <v>50</v>
      </c>
      <c r="C16" s="13">
        <v>485994</v>
      </c>
      <c r="D16" s="36">
        <v>115785</v>
      </c>
      <c r="E16" s="34">
        <f t="shared" si="0"/>
        <v>4197.3830807099366</v>
      </c>
      <c r="F16" s="15">
        <f t="shared" si="1"/>
        <v>0.87390268163703611</v>
      </c>
      <c r="G16" s="34">
        <f t="shared" si="2"/>
        <v>529.94334097317653</v>
      </c>
      <c r="H16" s="34">
        <f t="shared" si="3"/>
        <v>61359489.734579243</v>
      </c>
      <c r="I16" s="38">
        <f>'jan-aug'!H16</f>
        <v>47171492.820750371</v>
      </c>
      <c r="J16" s="38">
        <f t="shared" si="4"/>
        <v>14187996.913828872</v>
      </c>
    </row>
    <row r="17" spans="1:10" x14ac:dyDescent="0.3">
      <c r="A17" s="11">
        <v>10</v>
      </c>
      <c r="B17" s="16" t="s">
        <v>51</v>
      </c>
      <c r="C17" s="13">
        <v>772263</v>
      </c>
      <c r="D17" s="36">
        <v>182701</v>
      </c>
      <c r="E17" s="34">
        <f t="shared" si="0"/>
        <v>4226.9226769421075</v>
      </c>
      <c r="F17" s="15">
        <f t="shared" si="1"/>
        <v>0.88005287852528469</v>
      </c>
      <c r="G17" s="34">
        <f t="shared" si="2"/>
        <v>504.09619427002701</v>
      </c>
      <c r="H17" s="34">
        <f t="shared" si="3"/>
        <v>92098878.789328203</v>
      </c>
      <c r="I17" s="38">
        <f>'jan-aug'!H17</f>
        <v>71976360.525706366</v>
      </c>
      <c r="J17" s="38">
        <f t="shared" si="4"/>
        <v>20122518.263621837</v>
      </c>
    </row>
    <row r="18" spans="1:10" x14ac:dyDescent="0.3">
      <c r="A18" s="11">
        <v>11</v>
      </c>
      <c r="B18" s="16" t="s">
        <v>52</v>
      </c>
      <c r="C18" s="13">
        <v>2506861</v>
      </c>
      <c r="D18" s="36">
        <v>470175</v>
      </c>
      <c r="E18" s="34">
        <f t="shared" si="0"/>
        <v>5331.7615781358008</v>
      </c>
      <c r="F18" s="15">
        <f t="shared" si="1"/>
        <v>1.1100823182891622</v>
      </c>
      <c r="G18" s="34">
        <f t="shared" si="2"/>
        <v>-462.63784427445466</v>
      </c>
      <c r="H18" s="34">
        <f t="shared" si="3"/>
        <v>-217520748.43174171</v>
      </c>
      <c r="I18" s="38">
        <f>'jan-aug'!H18</f>
        <v>-180114504.05280229</v>
      </c>
      <c r="J18" s="38">
        <f t="shared" si="4"/>
        <v>-37406244.37893942</v>
      </c>
    </row>
    <row r="19" spans="1:10" x14ac:dyDescent="0.3">
      <c r="A19" s="11">
        <v>12</v>
      </c>
      <c r="B19" s="16" t="s">
        <v>53</v>
      </c>
      <c r="C19" s="13">
        <v>2504027</v>
      </c>
      <c r="D19" s="36">
        <v>516497</v>
      </c>
      <c r="E19" s="34">
        <f t="shared" si="0"/>
        <v>4848.0959231128154</v>
      </c>
      <c r="F19" s="15">
        <f t="shared" si="1"/>
        <v>1.009382261893826</v>
      </c>
      <c r="G19" s="34">
        <f t="shared" si="2"/>
        <v>-39.430396129342398</v>
      </c>
      <c r="H19" s="34">
        <f t="shared" si="3"/>
        <v>-20365681.309616961</v>
      </c>
      <c r="I19" s="38">
        <f>'jan-aug'!H19</f>
        <v>-24002269.742936429</v>
      </c>
      <c r="J19" s="38">
        <f t="shared" si="4"/>
        <v>3636588.4333194681</v>
      </c>
    </row>
    <row r="20" spans="1:10" x14ac:dyDescent="0.3">
      <c r="A20" s="11">
        <v>14</v>
      </c>
      <c r="B20" s="16" t="s">
        <v>54</v>
      </c>
      <c r="C20" s="13">
        <v>493251</v>
      </c>
      <c r="D20" s="36">
        <v>109530</v>
      </c>
      <c r="E20" s="34">
        <f t="shared" si="0"/>
        <v>4503.3415502602029</v>
      </c>
      <c r="F20" s="15">
        <f t="shared" si="1"/>
        <v>0.93760378345886874</v>
      </c>
      <c r="G20" s="34">
        <f t="shared" si="2"/>
        <v>262.22968011669354</v>
      </c>
      <c r="H20" s="34">
        <f t="shared" si="3"/>
        <v>28722016.863181442</v>
      </c>
      <c r="I20" s="38">
        <f>'jan-aug'!H20</f>
        <v>18607280.859194085</v>
      </c>
      <c r="J20" s="38">
        <f t="shared" si="4"/>
        <v>10114736.003987357</v>
      </c>
    </row>
    <row r="21" spans="1:10" x14ac:dyDescent="0.3">
      <c r="A21" s="11">
        <v>15</v>
      </c>
      <c r="B21" s="16" t="s">
        <v>55</v>
      </c>
      <c r="C21" s="13">
        <v>1160812</v>
      </c>
      <c r="D21" s="36">
        <v>265290</v>
      </c>
      <c r="E21" s="34">
        <f t="shared" si="0"/>
        <v>4375.6342116174756</v>
      </c>
      <c r="F21" s="15">
        <f t="shared" si="1"/>
        <v>0.91101488662514629</v>
      </c>
      <c r="G21" s="34">
        <f t="shared" si="2"/>
        <v>373.97360142907996</v>
      </c>
      <c r="H21" s="34">
        <f t="shared" si="3"/>
        <v>99211456.72312063</v>
      </c>
      <c r="I21" s="38">
        <f>'jan-aug'!H21</f>
        <v>74161580.940250218</v>
      </c>
      <c r="J21" s="38">
        <f t="shared" si="4"/>
        <v>25049875.782870412</v>
      </c>
    </row>
    <row r="22" spans="1:10" x14ac:dyDescent="0.3">
      <c r="A22" s="11">
        <v>16</v>
      </c>
      <c r="B22" s="16" t="s">
        <v>56</v>
      </c>
      <c r="C22" s="13">
        <v>1410837</v>
      </c>
      <c r="D22" s="36">
        <v>313370</v>
      </c>
      <c r="E22" s="34">
        <f t="shared" si="0"/>
        <v>4502.1444299071381</v>
      </c>
      <c r="F22" s="15">
        <f t="shared" si="1"/>
        <v>0.93735454085540149</v>
      </c>
      <c r="G22" s="34">
        <f t="shared" si="2"/>
        <v>263.2771604256252</v>
      </c>
      <c r="H22" s="34">
        <f t="shared" si="3"/>
        <v>82503163.762578174</v>
      </c>
      <c r="I22" s="38">
        <f>'jan-aug'!H22</f>
        <v>68663167.149143189</v>
      </c>
      <c r="J22" s="38">
        <f t="shared" si="4"/>
        <v>13839996.613434985</v>
      </c>
    </row>
    <row r="23" spans="1:10" x14ac:dyDescent="0.3">
      <c r="A23" s="11">
        <v>17</v>
      </c>
      <c r="B23" s="16" t="s">
        <v>57</v>
      </c>
      <c r="C23" s="13">
        <v>518929</v>
      </c>
      <c r="D23" s="36">
        <v>136399</v>
      </c>
      <c r="E23" s="34">
        <f t="shared" si="0"/>
        <v>3804.4927015593958</v>
      </c>
      <c r="F23" s="15">
        <f t="shared" si="1"/>
        <v>0.79210220040219581</v>
      </c>
      <c r="G23" s="34">
        <f t="shared" si="2"/>
        <v>873.72242272989979</v>
      </c>
      <c r="H23" s="34">
        <f t="shared" si="3"/>
        <v>119174864.7379356</v>
      </c>
      <c r="I23" s="38">
        <f>'jan-aug'!H23</f>
        <v>96059156.669754505</v>
      </c>
      <c r="J23" s="38">
        <f t="shared" si="4"/>
        <v>23115708.068181098</v>
      </c>
    </row>
    <row r="24" spans="1:10" x14ac:dyDescent="0.3">
      <c r="A24" s="11">
        <v>18</v>
      </c>
      <c r="B24" s="16" t="s">
        <v>58</v>
      </c>
      <c r="C24" s="13">
        <v>1019538</v>
      </c>
      <c r="D24" s="36">
        <v>241906</v>
      </c>
      <c r="E24" s="34">
        <f t="shared" si="0"/>
        <v>4214.6040197432058</v>
      </c>
      <c r="F24" s="15">
        <f t="shared" si="1"/>
        <v>0.87748811201403576</v>
      </c>
      <c r="G24" s="34">
        <f t="shared" si="2"/>
        <v>514.87501931906604</v>
      </c>
      <c r="H24" s="34">
        <f t="shared" si="3"/>
        <v>124551356.42339799</v>
      </c>
      <c r="I24" s="38">
        <f>'jan-aug'!H24</f>
        <v>98063324.224177942</v>
      </c>
      <c r="J24" s="38">
        <f t="shared" si="4"/>
        <v>26488032.199220046</v>
      </c>
    </row>
    <row r="25" spans="1:10" x14ac:dyDescent="0.3">
      <c r="A25" s="11">
        <v>19</v>
      </c>
      <c r="B25" s="16" t="s">
        <v>59</v>
      </c>
      <c r="C25" s="13">
        <v>716931</v>
      </c>
      <c r="D25" s="36">
        <v>164330</v>
      </c>
      <c r="E25" s="34">
        <f t="shared" si="0"/>
        <v>4362.7517799549687</v>
      </c>
      <c r="F25" s="15">
        <f t="shared" si="1"/>
        <v>0.90833274125995211</v>
      </c>
      <c r="G25" s="34">
        <f t="shared" si="2"/>
        <v>385.24572913377347</v>
      </c>
      <c r="H25" s="34">
        <f t="shared" si="3"/>
        <v>63307430.668552995</v>
      </c>
      <c r="I25" s="38">
        <f>'jan-aug'!H25</f>
        <v>51201724.583140358</v>
      </c>
      <c r="J25" s="38">
        <f t="shared" si="4"/>
        <v>12105706.085412636</v>
      </c>
    </row>
    <row r="26" spans="1:10" x14ac:dyDescent="0.3">
      <c r="A26" s="11">
        <v>20</v>
      </c>
      <c r="B26" s="16" t="s">
        <v>60</v>
      </c>
      <c r="C26" s="13">
        <v>310566</v>
      </c>
      <c r="D26" s="36">
        <v>75758</v>
      </c>
      <c r="E26" s="34">
        <f t="shared" si="0"/>
        <v>4099.4482430898388</v>
      </c>
      <c r="F26" s="15">
        <f>IF(ISNUMBER(C26),E26/E$28,"")</f>
        <v>0.85351247288644105</v>
      </c>
      <c r="G26" s="34">
        <f t="shared" si="2"/>
        <v>615.63632389076213</v>
      </c>
      <c r="H26" s="34">
        <f t="shared" si="3"/>
        <v>46639376.625316359</v>
      </c>
      <c r="I26" s="38">
        <f>'jan-aug'!H26</f>
        <v>36956906.380268656</v>
      </c>
      <c r="J26" s="38">
        <f t="shared" si="4"/>
        <v>9682470.2450477034</v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4.4" thickBot="1" x14ac:dyDescent="0.35">
      <c r="A28" s="20"/>
      <c r="B28" s="20" t="s">
        <v>8</v>
      </c>
      <c r="C28" s="31">
        <f>IF(ISNUMBER(C26),SUM(C8:C26),"")</f>
        <v>25042940</v>
      </c>
      <c r="D28" s="35">
        <f>IF(ISNUMBER(D26),SUM(D8:D26),"")</f>
        <v>5213985</v>
      </c>
      <c r="E28" s="35">
        <f t="shared" si="0"/>
        <v>4803.0326132507098</v>
      </c>
      <c r="F28" s="22">
        <f>IF(ISNUMBER(E28),E28/E$28,"")</f>
        <v>1</v>
      </c>
      <c r="G28" s="35"/>
      <c r="H28" s="35">
        <f>IF(ISNUMBER(H26),SUM(H8:H26),"")</f>
        <v>1.9147992134094238E-6</v>
      </c>
      <c r="I28" s="21">
        <f>'jan-aug'!H28</f>
        <v>1.2442469596862793E-6</v>
      </c>
      <c r="J28" s="21">
        <f t="shared" si="4"/>
        <v>6.7055225372314453E-7</v>
      </c>
    </row>
    <row r="29" spans="1:10" ht="14.4" thickTop="1" x14ac:dyDescent="0.3">
      <c r="A29" s="18"/>
      <c r="B29" s="18"/>
      <c r="C29" s="19"/>
      <c r="D29" s="10"/>
      <c r="E29" s="19"/>
      <c r="F29" s="19"/>
      <c r="G29" s="19"/>
      <c r="H29" s="19"/>
      <c r="I29" s="24"/>
      <c r="J29" s="24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A6" sqref="A6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43" t="s">
        <v>74</v>
      </c>
      <c r="D1" s="44"/>
      <c r="E1" s="44"/>
      <c r="F1" s="44"/>
      <c r="G1" s="44"/>
      <c r="H1" s="45"/>
      <c r="I1" s="25"/>
      <c r="J1" s="26"/>
    </row>
    <row r="2" spans="1:10" x14ac:dyDescent="0.3">
      <c r="A2" s="46" t="s">
        <v>0</v>
      </c>
      <c r="B2" s="46" t="s">
        <v>1</v>
      </c>
      <c r="C2" s="4" t="s">
        <v>27</v>
      </c>
      <c r="D2" s="4" t="s">
        <v>3</v>
      </c>
      <c r="E2" s="49" t="s">
        <v>75</v>
      </c>
      <c r="F2" s="50"/>
      <c r="G2" s="32" t="s">
        <v>19</v>
      </c>
      <c r="H2" s="33"/>
      <c r="I2" s="27"/>
      <c r="J2" s="28"/>
    </row>
    <row r="3" spans="1:10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3">
      <c r="A5" s="48"/>
      <c r="B5" s="48"/>
      <c r="C5" s="6"/>
      <c r="D5" s="6"/>
      <c r="E5" s="7"/>
      <c r="F5" s="7" t="s">
        <v>6</v>
      </c>
      <c r="G5" s="7" t="s">
        <v>28</v>
      </c>
      <c r="H5" s="7" t="s">
        <v>28</v>
      </c>
      <c r="I5" s="29" t="s">
        <v>26</v>
      </c>
      <c r="J5" s="30" t="s">
        <v>29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42</v>
      </c>
      <c r="C8" s="13">
        <v>926962</v>
      </c>
      <c r="D8" s="36">
        <v>289867</v>
      </c>
      <c r="E8" s="34">
        <f>IF(ISNUMBER(C8),C8*1000/D8,"")</f>
        <v>3197.8873069373194</v>
      </c>
      <c r="F8" s="15">
        <f>IF(ISNUMBER(C8),E8/E$28,"")</f>
        <v>0.8507546625430169</v>
      </c>
      <c r="G8" s="34">
        <f>IF(ISNUMBER(C8),($E$28-E8)*0.875,"")</f>
        <v>490.8713021222959</v>
      </c>
      <c r="H8" s="34">
        <f>IF(ISNUMBER(C8),G8*D8,"")</f>
        <v>142287391.73228353</v>
      </c>
      <c r="I8" s="38">
        <f>'jan-jul'!H8</f>
        <v>138092789.55551744</v>
      </c>
      <c r="J8" s="38">
        <f>IF(ISNUMBER(C8),H8-I8,"")</f>
        <v>4194602.1767660975</v>
      </c>
    </row>
    <row r="9" spans="1:10" x14ac:dyDescent="0.3">
      <c r="A9" s="11">
        <v>2</v>
      </c>
      <c r="B9" s="12" t="s">
        <v>43</v>
      </c>
      <c r="C9" s="13">
        <v>2590157</v>
      </c>
      <c r="D9" s="36">
        <v>594533</v>
      </c>
      <c r="E9" s="34">
        <f t="shared" ref="E9:E28" si="0">IF(ISNUMBER(C9),C9*1000/D9,"")</f>
        <v>4356.6244430502593</v>
      </c>
      <c r="F9" s="15">
        <f t="shared" ref="F9:F25" si="1">IF(ISNUMBER(C9),E9/E$28,"")</f>
        <v>1.1590210042215632</v>
      </c>
      <c r="G9" s="34">
        <f t="shared" ref="G9:G26" si="2">IF(ISNUMBER(C9),($E$28-E9)*0.875,"")</f>
        <v>-523.02369197652649</v>
      </c>
      <c r="H9" s="34">
        <f t="shared" ref="H9:H26" si="3">IF(ISNUMBER(C9),G9*D9,"")</f>
        <v>-310954844.66188025</v>
      </c>
      <c r="I9" s="38">
        <f>'jan-jul'!H9</f>
        <v>-293517566.46260023</v>
      </c>
      <c r="J9" s="38">
        <f t="shared" ref="J9:J28" si="4">IF(ISNUMBER(C9),H9-I9,"")</f>
        <v>-17437278.199280024</v>
      </c>
    </row>
    <row r="10" spans="1:10" x14ac:dyDescent="0.3">
      <c r="A10" s="11">
        <v>3</v>
      </c>
      <c r="B10" s="16" t="s">
        <v>44</v>
      </c>
      <c r="C10" s="13">
        <v>3139098</v>
      </c>
      <c r="D10" s="36">
        <v>658390</v>
      </c>
      <c r="E10" s="34">
        <f t="shared" si="0"/>
        <v>4767.8397302510666</v>
      </c>
      <c r="F10" s="15">
        <f t="shared" si="1"/>
        <v>1.268419269174841</v>
      </c>
      <c r="G10" s="34">
        <f t="shared" si="2"/>
        <v>-882.8370682772329</v>
      </c>
      <c r="H10" s="34">
        <f t="shared" si="3"/>
        <v>-581251097.38304734</v>
      </c>
      <c r="I10" s="38">
        <f>'jan-jul'!H10</f>
        <v>-545030453.22999108</v>
      </c>
      <c r="J10" s="38">
        <f t="shared" si="4"/>
        <v>-36220644.153056264</v>
      </c>
    </row>
    <row r="11" spans="1:10" x14ac:dyDescent="0.3">
      <c r="A11" s="11">
        <v>4</v>
      </c>
      <c r="B11" s="16" t="s">
        <v>45</v>
      </c>
      <c r="C11" s="13">
        <v>590241</v>
      </c>
      <c r="D11" s="36">
        <v>195356</v>
      </c>
      <c r="E11" s="34">
        <f t="shared" si="0"/>
        <v>3021.361002477528</v>
      </c>
      <c r="F11" s="15">
        <f t="shared" si="1"/>
        <v>0.80379222698287001</v>
      </c>
      <c r="G11" s="34">
        <f t="shared" si="2"/>
        <v>645.33181852461337</v>
      </c>
      <c r="H11" s="34">
        <f t="shared" si="3"/>
        <v>126069442.73969437</v>
      </c>
      <c r="I11" s="38">
        <f>'jan-jul'!H11</f>
        <v>121441914.96499313</v>
      </c>
      <c r="J11" s="38">
        <f t="shared" si="4"/>
        <v>4627527.7747012377</v>
      </c>
    </row>
    <row r="12" spans="1:10" x14ac:dyDescent="0.3">
      <c r="A12" s="11">
        <v>5</v>
      </c>
      <c r="B12" s="16" t="s">
        <v>46</v>
      </c>
      <c r="C12" s="13">
        <v>594271</v>
      </c>
      <c r="D12" s="36">
        <v>188953</v>
      </c>
      <c r="E12" s="34">
        <f t="shared" si="0"/>
        <v>3145.0731134197395</v>
      </c>
      <c r="F12" s="15">
        <f t="shared" si="1"/>
        <v>0.83670416073638432</v>
      </c>
      <c r="G12" s="34">
        <f t="shared" si="2"/>
        <v>537.08372145017836</v>
      </c>
      <c r="H12" s="34">
        <f t="shared" si="3"/>
        <v>101483580.41917555</v>
      </c>
      <c r="I12" s="38">
        <f>'jan-jul'!H12</f>
        <v>97285850.153721169</v>
      </c>
      <c r="J12" s="38">
        <f t="shared" si="4"/>
        <v>4197730.2654543817</v>
      </c>
    </row>
    <row r="13" spans="1:10" x14ac:dyDescent="0.3">
      <c r="A13" s="11">
        <v>6</v>
      </c>
      <c r="B13" s="16" t="s">
        <v>47</v>
      </c>
      <c r="C13" s="13">
        <v>1017988</v>
      </c>
      <c r="D13" s="36">
        <v>277684</v>
      </c>
      <c r="E13" s="34">
        <f t="shared" si="0"/>
        <v>3665.9944397228505</v>
      </c>
      <c r="F13" s="15">
        <f t="shared" si="1"/>
        <v>0.97528823347999294</v>
      </c>
      <c r="G13" s="34">
        <f t="shared" si="2"/>
        <v>81.277560934956171</v>
      </c>
      <c r="H13" s="34">
        <f t="shared" si="3"/>
        <v>22569478.230662368</v>
      </c>
      <c r="I13" s="38">
        <f>'jan-jul'!H13</f>
        <v>25512025.426089585</v>
      </c>
      <c r="J13" s="38">
        <f t="shared" si="4"/>
        <v>-2942547.1954272166</v>
      </c>
    </row>
    <row r="14" spans="1:10" x14ac:dyDescent="0.3">
      <c r="A14" s="11">
        <v>7</v>
      </c>
      <c r="B14" s="16" t="s">
        <v>48</v>
      </c>
      <c r="C14" s="13">
        <v>834081</v>
      </c>
      <c r="D14" s="36">
        <v>244967</v>
      </c>
      <c r="E14" s="34">
        <f t="shared" si="0"/>
        <v>3404.8708601566741</v>
      </c>
      <c r="F14" s="15">
        <f t="shared" si="1"/>
        <v>0.90581983716286107</v>
      </c>
      <c r="G14" s="34">
        <f t="shared" si="2"/>
        <v>309.76069305536055</v>
      </c>
      <c r="H14" s="34">
        <f t="shared" si="3"/>
        <v>75881147.695692509</v>
      </c>
      <c r="I14" s="38">
        <f>'jan-jul'!H14</f>
        <v>74229690.613441527</v>
      </c>
      <c r="J14" s="38">
        <f t="shared" si="4"/>
        <v>1651457.0822509825</v>
      </c>
    </row>
    <row r="15" spans="1:10" x14ac:dyDescent="0.3">
      <c r="A15" s="11">
        <v>8</v>
      </c>
      <c r="B15" s="16" t="s">
        <v>49</v>
      </c>
      <c r="C15" s="13">
        <v>573904</v>
      </c>
      <c r="D15" s="36">
        <v>172494</v>
      </c>
      <c r="E15" s="34">
        <f t="shared" si="0"/>
        <v>3327.0954352035433</v>
      </c>
      <c r="F15" s="15">
        <f t="shared" si="1"/>
        <v>0.88512873736500397</v>
      </c>
      <c r="G15" s="34">
        <f t="shared" si="2"/>
        <v>377.81418988935002</v>
      </c>
      <c r="H15" s="34">
        <f t="shared" si="3"/>
        <v>65170680.870773539</v>
      </c>
      <c r="I15" s="38">
        <f>'jan-jul'!H15</f>
        <v>61734745.577159271</v>
      </c>
      <c r="J15" s="38">
        <f t="shared" si="4"/>
        <v>3435935.2936142683</v>
      </c>
    </row>
    <row r="16" spans="1:10" x14ac:dyDescent="0.3">
      <c r="A16" s="11">
        <v>9</v>
      </c>
      <c r="B16" s="16" t="s">
        <v>50</v>
      </c>
      <c r="C16" s="13">
        <v>381312</v>
      </c>
      <c r="D16" s="36">
        <v>115785</v>
      </c>
      <c r="E16" s="34">
        <f t="shared" si="0"/>
        <v>3293.2763311309754</v>
      </c>
      <c r="F16" s="15">
        <f t="shared" si="1"/>
        <v>0.87613162217262408</v>
      </c>
      <c r="G16" s="34">
        <f t="shared" si="2"/>
        <v>407.40590595284687</v>
      </c>
      <c r="H16" s="34">
        <f t="shared" si="3"/>
        <v>47171492.820750371</v>
      </c>
      <c r="I16" s="38">
        <f>'jan-jul'!H16</f>
        <v>46838291.726241991</v>
      </c>
      <c r="J16" s="38">
        <f t="shared" si="4"/>
        <v>333201.0945083797</v>
      </c>
    </row>
    <row r="17" spans="1:10" x14ac:dyDescent="0.3">
      <c r="A17" s="11">
        <v>10</v>
      </c>
      <c r="B17" s="16" t="s">
        <v>51</v>
      </c>
      <c r="C17" s="13">
        <v>604493</v>
      </c>
      <c r="D17" s="36">
        <v>182701</v>
      </c>
      <c r="E17" s="34">
        <f t="shared" si="0"/>
        <v>3308.6463675623013</v>
      </c>
      <c r="F17" s="15">
        <f t="shared" si="1"/>
        <v>0.88022061246600936</v>
      </c>
      <c r="G17" s="34">
        <f t="shared" si="2"/>
        <v>393.95712407543675</v>
      </c>
      <c r="H17" s="34">
        <f t="shared" si="3"/>
        <v>71976360.525706366</v>
      </c>
      <c r="I17" s="38">
        <f>'jan-jul'!H17</f>
        <v>70959928.503702</v>
      </c>
      <c r="J17" s="38">
        <f t="shared" si="4"/>
        <v>1016432.0220043659</v>
      </c>
    </row>
    <row r="18" spans="1:10" x14ac:dyDescent="0.3">
      <c r="A18" s="11">
        <v>11</v>
      </c>
      <c r="B18" s="16" t="s">
        <v>52</v>
      </c>
      <c r="C18" s="13">
        <v>1973178</v>
      </c>
      <c r="D18" s="36">
        <v>470175</v>
      </c>
      <c r="E18" s="34">
        <f t="shared" si="0"/>
        <v>4196.6884670601376</v>
      </c>
      <c r="F18" s="15">
        <f t="shared" si="1"/>
        <v>1.1164722011456107</v>
      </c>
      <c r="G18" s="34">
        <f t="shared" si="2"/>
        <v>-383.07971298516998</v>
      </c>
      <c r="H18" s="34">
        <f t="shared" si="3"/>
        <v>-180114504.05280229</v>
      </c>
      <c r="I18" s="38">
        <f>'jan-jul'!H18</f>
        <v>-179657731.17838371</v>
      </c>
      <c r="J18" s="38">
        <f t="shared" si="4"/>
        <v>-456772.87441858649</v>
      </c>
    </row>
    <row r="19" spans="1:10" x14ac:dyDescent="0.3">
      <c r="A19" s="11">
        <v>12</v>
      </c>
      <c r="B19" s="16" t="s">
        <v>53</v>
      </c>
      <c r="C19" s="13">
        <v>1968883</v>
      </c>
      <c r="D19" s="36">
        <v>516497</v>
      </c>
      <c r="E19" s="34">
        <f t="shared" si="0"/>
        <v>3811.9930996695043</v>
      </c>
      <c r="F19" s="15">
        <f t="shared" si="1"/>
        <v>1.0141292021423958</v>
      </c>
      <c r="G19" s="34">
        <f t="shared" si="2"/>
        <v>-46.471266518365894</v>
      </c>
      <c r="H19" s="34">
        <f t="shared" si="3"/>
        <v>-24002269.742936429</v>
      </c>
      <c r="I19" s="38">
        <f>'jan-jul'!H19</f>
        <v>-28131142.499211363</v>
      </c>
      <c r="J19" s="38">
        <f t="shared" si="4"/>
        <v>4128872.7562749349</v>
      </c>
    </row>
    <row r="20" spans="1:10" x14ac:dyDescent="0.3">
      <c r="A20" s="11">
        <v>14</v>
      </c>
      <c r="B20" s="16" t="s">
        <v>54</v>
      </c>
      <c r="C20" s="13">
        <v>390445</v>
      </c>
      <c r="D20" s="36">
        <v>109530</v>
      </c>
      <c r="E20" s="34">
        <f t="shared" si="0"/>
        <v>3564.7311238929974</v>
      </c>
      <c r="F20" s="15">
        <f t="shared" si="1"/>
        <v>0.94834849801779442</v>
      </c>
      <c r="G20" s="34">
        <f t="shared" si="2"/>
        <v>169.88296228607766</v>
      </c>
      <c r="H20" s="34">
        <f t="shared" si="3"/>
        <v>18607280.859194085</v>
      </c>
      <c r="I20" s="38">
        <f>'jan-jul'!H20</f>
        <v>15815396.205469498</v>
      </c>
      <c r="J20" s="38">
        <f t="shared" si="4"/>
        <v>2791884.6537245866</v>
      </c>
    </row>
    <row r="21" spans="1:10" x14ac:dyDescent="0.3">
      <c r="A21" s="11">
        <v>15</v>
      </c>
      <c r="B21" s="16" t="s">
        <v>55</v>
      </c>
      <c r="C21" s="13">
        <v>912438</v>
      </c>
      <c r="D21" s="36">
        <v>265290</v>
      </c>
      <c r="E21" s="34">
        <f t="shared" si="0"/>
        <v>3439.3983942101095</v>
      </c>
      <c r="F21" s="15">
        <f t="shared" si="1"/>
        <v>0.91500542056923995</v>
      </c>
      <c r="G21" s="34">
        <f t="shared" si="2"/>
        <v>279.5491007586046</v>
      </c>
      <c r="H21" s="34">
        <f t="shared" si="3"/>
        <v>74161580.940250218</v>
      </c>
      <c r="I21" s="38">
        <f>'jan-jul'!H21</f>
        <v>66474015.720341519</v>
      </c>
      <c r="J21" s="38">
        <f t="shared" si="4"/>
        <v>7687565.2199086994</v>
      </c>
    </row>
    <row r="22" spans="1:10" x14ac:dyDescent="0.3">
      <c r="A22" s="11">
        <v>16</v>
      </c>
      <c r="B22" s="16" t="s">
        <v>56</v>
      </c>
      <c r="C22" s="13">
        <v>1099449</v>
      </c>
      <c r="D22" s="36">
        <v>313370</v>
      </c>
      <c r="E22" s="34">
        <f t="shared" si="0"/>
        <v>3508.4692216868239</v>
      </c>
      <c r="F22" s="15">
        <f t="shared" si="1"/>
        <v>0.93338077994917912</v>
      </c>
      <c r="G22" s="34">
        <f t="shared" si="2"/>
        <v>219.11212671647951</v>
      </c>
      <c r="H22" s="34">
        <f t="shared" si="3"/>
        <v>68663167.149143189</v>
      </c>
      <c r="I22" s="38">
        <f>'jan-jul'!H22</f>
        <v>62234417.66098769</v>
      </c>
      <c r="J22" s="38">
        <f t="shared" si="4"/>
        <v>6428749.4881554991</v>
      </c>
    </row>
    <row r="23" spans="1:10" x14ac:dyDescent="0.3">
      <c r="A23" s="11">
        <v>17</v>
      </c>
      <c r="B23" s="16" t="s">
        <v>57</v>
      </c>
      <c r="C23" s="13">
        <v>402926</v>
      </c>
      <c r="D23" s="36">
        <v>136399</v>
      </c>
      <c r="E23" s="34">
        <f t="shared" si="0"/>
        <v>2954.0245896230913</v>
      </c>
      <c r="F23" s="15">
        <f t="shared" si="1"/>
        <v>0.78587828515303793</v>
      </c>
      <c r="G23" s="34">
        <f t="shared" si="2"/>
        <v>704.25117977224545</v>
      </c>
      <c r="H23" s="34">
        <f t="shared" si="3"/>
        <v>96059156.669754505</v>
      </c>
      <c r="I23" s="38">
        <f>'jan-jul'!H23</f>
        <v>92028957.296218693</v>
      </c>
      <c r="J23" s="38">
        <f t="shared" si="4"/>
        <v>4030199.3735358119</v>
      </c>
    </row>
    <row r="24" spans="1:10" x14ac:dyDescent="0.3">
      <c r="A24" s="11">
        <v>18</v>
      </c>
      <c r="B24" s="16" t="s">
        <v>58</v>
      </c>
      <c r="C24" s="13">
        <v>797224</v>
      </c>
      <c r="D24" s="36">
        <v>241906</v>
      </c>
      <c r="E24" s="34">
        <f t="shared" si="0"/>
        <v>3295.5941564078607</v>
      </c>
      <c r="F24" s="15">
        <f t="shared" si="1"/>
        <v>0.87674824823602304</v>
      </c>
      <c r="G24" s="34">
        <f t="shared" si="2"/>
        <v>405.37780883557224</v>
      </c>
      <c r="H24" s="34">
        <f t="shared" si="3"/>
        <v>98063324.224177942</v>
      </c>
      <c r="I24" s="38">
        <f>'jan-jul'!H24</f>
        <v>90463392.821421608</v>
      </c>
      <c r="J24" s="38">
        <f t="shared" si="4"/>
        <v>7599931.4027563334</v>
      </c>
    </row>
    <row r="25" spans="1:10" x14ac:dyDescent="0.3">
      <c r="A25" s="11">
        <v>19</v>
      </c>
      <c r="B25" s="16" t="s">
        <v>59</v>
      </c>
      <c r="C25" s="13">
        <v>559181</v>
      </c>
      <c r="D25" s="36">
        <v>164330</v>
      </c>
      <c r="E25" s="34">
        <f t="shared" si="0"/>
        <v>3402.7931601046675</v>
      </c>
      <c r="F25" s="15">
        <f t="shared" si="1"/>
        <v>0.90526709316754395</v>
      </c>
      <c r="G25" s="34">
        <f t="shared" si="2"/>
        <v>311.57868060086628</v>
      </c>
      <c r="H25" s="34">
        <f t="shared" si="3"/>
        <v>51201724.583140358</v>
      </c>
      <c r="I25" s="38">
        <f>'jan-jul'!H25</f>
        <v>47864768.633660242</v>
      </c>
      <c r="J25" s="38">
        <f t="shared" si="4"/>
        <v>3336955.9494801164</v>
      </c>
    </row>
    <row r="26" spans="1:10" x14ac:dyDescent="0.3">
      <c r="A26" s="11">
        <v>20</v>
      </c>
      <c r="B26" s="16" t="s">
        <v>60</v>
      </c>
      <c r="C26" s="13">
        <v>242529</v>
      </c>
      <c r="D26" s="36">
        <v>75758</v>
      </c>
      <c r="E26" s="34">
        <f t="shared" si="0"/>
        <v>3201.3648723567148</v>
      </c>
      <c r="F26" s="15">
        <f>IF(ISNUMBER(C26),E26/E$28,"")</f>
        <v>0.85167982178437951</v>
      </c>
      <c r="G26" s="34">
        <f t="shared" si="2"/>
        <v>487.8284323803249</v>
      </c>
      <c r="H26" s="34">
        <f t="shared" si="3"/>
        <v>36956906.380268656</v>
      </c>
      <c r="I26" s="38">
        <f>'jan-jul'!H26</f>
        <v>35360708.511220276</v>
      </c>
      <c r="J26" s="38">
        <f t="shared" si="4"/>
        <v>1596197.8690483794</v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4.4" thickBot="1" x14ac:dyDescent="0.35">
      <c r="A28" s="20"/>
      <c r="B28" s="20" t="s">
        <v>8</v>
      </c>
      <c r="C28" s="31">
        <f>IF(ISNUMBER(C26),SUM(C8:C26),"")</f>
        <v>19598760</v>
      </c>
      <c r="D28" s="35">
        <f>IF(ISNUMBER(D26),SUM(D8:D26),"")</f>
        <v>5213985</v>
      </c>
      <c r="E28" s="35">
        <f t="shared" si="0"/>
        <v>3758.8830807913719</v>
      </c>
      <c r="F28" s="22">
        <f>IF(ISNUMBER(E28),E28/E$28,"")</f>
        <v>1</v>
      </c>
      <c r="G28" s="35"/>
      <c r="H28" s="35">
        <f>IF(ISNUMBER(H26),SUM(H8:H26),"")</f>
        <v>1.2442469596862793E-6</v>
      </c>
      <c r="I28" s="21">
        <f>'jan-jul'!H28</f>
        <v>-8.0466270446777344E-7</v>
      </c>
      <c r="J28" s="21">
        <f t="shared" si="4"/>
        <v>2.0489096641540527E-6</v>
      </c>
    </row>
    <row r="29" spans="1:10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43" t="s">
        <v>72</v>
      </c>
      <c r="D1" s="44"/>
      <c r="E1" s="44"/>
      <c r="F1" s="44"/>
      <c r="G1" s="44"/>
      <c r="H1" s="45"/>
      <c r="I1" s="25"/>
      <c r="J1" s="26"/>
    </row>
    <row r="2" spans="1:10" x14ac:dyDescent="0.3">
      <c r="A2" s="46" t="s">
        <v>0</v>
      </c>
      <c r="B2" s="46" t="s">
        <v>1</v>
      </c>
      <c r="C2" s="4" t="s">
        <v>25</v>
      </c>
      <c r="D2" s="4" t="s">
        <v>3</v>
      </c>
      <c r="E2" s="49" t="s">
        <v>73</v>
      </c>
      <c r="F2" s="50"/>
      <c r="G2" s="32" t="s">
        <v>19</v>
      </c>
      <c r="H2" s="33"/>
      <c r="I2" s="27"/>
      <c r="J2" s="28"/>
    </row>
    <row r="3" spans="1:10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3">
      <c r="A5" s="48"/>
      <c r="B5" s="48"/>
      <c r="C5" s="6"/>
      <c r="D5" s="6"/>
      <c r="E5" s="7"/>
      <c r="F5" s="7" t="s">
        <v>6</v>
      </c>
      <c r="G5" s="7" t="s">
        <v>26</v>
      </c>
      <c r="H5" s="7" t="s">
        <v>26</v>
      </c>
      <c r="I5" s="29" t="s">
        <v>17</v>
      </c>
      <c r="J5" s="30" t="s">
        <v>36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42</v>
      </c>
      <c r="C8" s="13">
        <v>902140</v>
      </c>
      <c r="D8" s="36">
        <v>289867</v>
      </c>
      <c r="E8" s="34">
        <f>IF(ISNUMBER(C8),C8*1000/D8,"")</f>
        <v>3112.2549307096015</v>
      </c>
      <c r="F8" s="15">
        <f>IF(ISNUMBER(C8),E8/E$28,"")</f>
        <v>0.85110732324904836</v>
      </c>
      <c r="G8" s="34">
        <f>IF(ISNUMBER(C8),($E$28-E8)*0.875,"")</f>
        <v>476.40052008513362</v>
      </c>
      <c r="H8" s="34">
        <f>IF(ISNUMBER(C8),G8*D8,"")</f>
        <v>138092789.55551744</v>
      </c>
      <c r="I8" s="38">
        <f>'jan-mai'!H8</f>
        <v>115731886.35741183</v>
      </c>
      <c r="J8" s="38">
        <f>IF(ISNUMBER(C8),H8-I8,"")</f>
        <v>22360903.198105603</v>
      </c>
    </row>
    <row r="9" spans="1:10" x14ac:dyDescent="0.3">
      <c r="A9" s="11">
        <v>2</v>
      </c>
      <c r="B9" s="12" t="s">
        <v>43</v>
      </c>
      <c r="C9" s="13">
        <v>2509485</v>
      </c>
      <c r="D9" s="36">
        <v>594533</v>
      </c>
      <c r="E9" s="34">
        <f t="shared" ref="E9:E28" si="0">IF(ISNUMBER(C9),C9*1000/D9,"")</f>
        <v>4220.9347504680145</v>
      </c>
      <c r="F9" s="15">
        <f t="shared" ref="F9:F25" si="1">IF(ISNUMBER(C9),E9/E$28,"")</f>
        <v>1.1542976256963084</v>
      </c>
      <c r="G9" s="34">
        <f t="shared" ref="G9:G26" si="2">IF(ISNUMBER(C9),($E$28-E9)*0.875,"")</f>
        <v>-493.69432220347778</v>
      </c>
      <c r="H9" s="34">
        <f t="shared" ref="H9:H26" si="3">IF(ISNUMBER(C9),G9*D9,"")</f>
        <v>-293517566.46260023</v>
      </c>
      <c r="I9" s="38">
        <f>'jan-mai'!H9</f>
        <v>-245294023.29178151</v>
      </c>
      <c r="J9" s="38">
        <f t="shared" ref="J9:J28" si="4">IF(ISNUMBER(C9),H9-I9,"")</f>
        <v>-48223543.170818716</v>
      </c>
    </row>
    <row r="10" spans="1:10" x14ac:dyDescent="0.3">
      <c r="A10" s="11">
        <v>3</v>
      </c>
      <c r="B10" s="16" t="s">
        <v>44</v>
      </c>
      <c r="C10" s="13">
        <v>3030435</v>
      </c>
      <c r="D10" s="36">
        <v>658390</v>
      </c>
      <c r="E10" s="34">
        <f t="shared" si="0"/>
        <v>4602.7962150093408</v>
      </c>
      <c r="F10" s="15">
        <f t="shared" si="1"/>
        <v>1.2587251537020645</v>
      </c>
      <c r="G10" s="34">
        <f t="shared" si="2"/>
        <v>-827.82310367713831</v>
      </c>
      <c r="H10" s="34">
        <f t="shared" si="3"/>
        <v>-545030453.22999108</v>
      </c>
      <c r="I10" s="38">
        <f>'jan-mai'!H10</f>
        <v>-467448090.70976913</v>
      </c>
      <c r="J10" s="38">
        <f t="shared" si="4"/>
        <v>-77582362.520221949</v>
      </c>
    </row>
    <row r="11" spans="1:10" x14ac:dyDescent="0.3">
      <c r="A11" s="11">
        <v>4</v>
      </c>
      <c r="B11" s="16" t="s">
        <v>45</v>
      </c>
      <c r="C11" s="13">
        <v>575570</v>
      </c>
      <c r="D11" s="36">
        <v>195356</v>
      </c>
      <c r="E11" s="34">
        <f t="shared" si="0"/>
        <v>2946.2622084809273</v>
      </c>
      <c r="F11" s="15">
        <f t="shared" si="1"/>
        <v>0.8057133485778738</v>
      </c>
      <c r="G11" s="34">
        <f t="shared" si="2"/>
        <v>621.64415203522356</v>
      </c>
      <c r="H11" s="34">
        <f t="shared" si="3"/>
        <v>121441914.96499313</v>
      </c>
      <c r="I11" s="38">
        <f>'jan-mai'!H11</f>
        <v>101198808.04166581</v>
      </c>
      <c r="J11" s="38">
        <f t="shared" si="4"/>
        <v>20243106.923327327</v>
      </c>
    </row>
    <row r="12" spans="1:10" x14ac:dyDescent="0.3">
      <c r="A12" s="11">
        <v>5</v>
      </c>
      <c r="B12" s="16" t="s">
        <v>46</v>
      </c>
      <c r="C12" s="13">
        <v>579763</v>
      </c>
      <c r="D12" s="36">
        <v>188953</v>
      </c>
      <c r="E12" s="34">
        <f t="shared" si="0"/>
        <v>3068.2921149703893</v>
      </c>
      <c r="F12" s="15">
        <f t="shared" si="1"/>
        <v>0.83908482661579187</v>
      </c>
      <c r="G12" s="34">
        <f t="shared" si="2"/>
        <v>514.86798385694419</v>
      </c>
      <c r="H12" s="34">
        <f t="shared" si="3"/>
        <v>97285850.153721169</v>
      </c>
      <c r="I12" s="38">
        <f>'jan-mai'!H12</f>
        <v>79804729.165072381</v>
      </c>
      <c r="J12" s="38">
        <f t="shared" si="4"/>
        <v>17481120.988648787</v>
      </c>
    </row>
    <row r="13" spans="1:10" x14ac:dyDescent="0.3">
      <c r="A13" s="11">
        <v>6</v>
      </c>
      <c r="B13" s="16" t="s">
        <v>47</v>
      </c>
      <c r="C13" s="13">
        <v>986254</v>
      </c>
      <c r="D13" s="36">
        <v>277684</v>
      </c>
      <c r="E13" s="34">
        <f t="shared" si="0"/>
        <v>3551.7134584635774</v>
      </c>
      <c r="F13" s="15">
        <f t="shared" si="1"/>
        <v>0.97128590102075263</v>
      </c>
      <c r="G13" s="34">
        <f t="shared" si="2"/>
        <v>91.874308300404721</v>
      </c>
      <c r="H13" s="34">
        <f t="shared" si="3"/>
        <v>25512025.426089585</v>
      </c>
      <c r="I13" s="38">
        <f>'jan-mai'!H13</f>
        <v>23956350.873492151</v>
      </c>
      <c r="J13" s="38">
        <f t="shared" si="4"/>
        <v>1555674.5525974333</v>
      </c>
    </row>
    <row r="14" spans="1:10" x14ac:dyDescent="0.3">
      <c r="A14" s="11">
        <v>7</v>
      </c>
      <c r="B14" s="16" t="s">
        <v>48</v>
      </c>
      <c r="C14" s="13">
        <v>810940</v>
      </c>
      <c r="D14" s="36">
        <v>244967</v>
      </c>
      <c r="E14" s="34">
        <f t="shared" si="0"/>
        <v>3310.4050749692815</v>
      </c>
      <c r="F14" s="15">
        <f t="shared" si="1"/>
        <v>0.90529537745314825</v>
      </c>
      <c r="G14" s="34">
        <f t="shared" si="2"/>
        <v>303.0191438579136</v>
      </c>
      <c r="H14" s="34">
        <f t="shared" si="3"/>
        <v>74229690.613441527</v>
      </c>
      <c r="I14" s="38">
        <f>'jan-mai'!H14</f>
        <v>64908281.397386111</v>
      </c>
      <c r="J14" s="38">
        <f t="shared" si="4"/>
        <v>9321409.2160554156</v>
      </c>
    </row>
    <row r="15" spans="1:10" x14ac:dyDescent="0.3">
      <c r="A15" s="11">
        <v>8</v>
      </c>
      <c r="B15" s="16" t="s">
        <v>49</v>
      </c>
      <c r="C15" s="13">
        <v>560207</v>
      </c>
      <c r="D15" s="36">
        <v>172494</v>
      </c>
      <c r="E15" s="34">
        <f t="shared" si="0"/>
        <v>3247.6897747168018</v>
      </c>
      <c r="F15" s="15">
        <f t="shared" si="1"/>
        <v>0.88814464510215851</v>
      </c>
      <c r="G15" s="34">
        <f t="shared" si="2"/>
        <v>357.89503157883331</v>
      </c>
      <c r="H15" s="34">
        <f t="shared" si="3"/>
        <v>61734745.577159271</v>
      </c>
      <c r="I15" s="38">
        <f>'jan-mai'!H15</f>
        <v>50148215.83462555</v>
      </c>
      <c r="J15" s="38">
        <f t="shared" si="4"/>
        <v>11586529.742533721</v>
      </c>
    </row>
    <row r="16" spans="1:10" x14ac:dyDescent="0.3">
      <c r="A16" s="11">
        <v>9</v>
      </c>
      <c r="B16" s="16" t="s">
        <v>50</v>
      </c>
      <c r="C16" s="13">
        <v>369863</v>
      </c>
      <c r="D16" s="36">
        <v>115785</v>
      </c>
      <c r="E16" s="34">
        <f t="shared" si="0"/>
        <v>3194.3947834348146</v>
      </c>
      <c r="F16" s="15">
        <f t="shared" si="1"/>
        <v>0.87357008151965299</v>
      </c>
      <c r="G16" s="34">
        <f t="shared" si="2"/>
        <v>404.52814895057213</v>
      </c>
      <c r="H16" s="34">
        <f t="shared" si="3"/>
        <v>46838291.726241991</v>
      </c>
      <c r="I16" s="38">
        <f>'jan-mai'!H16</f>
        <v>37824888.75938943</v>
      </c>
      <c r="J16" s="38">
        <f t="shared" si="4"/>
        <v>9013402.9668525606</v>
      </c>
    </row>
    <row r="17" spans="1:10" x14ac:dyDescent="0.3">
      <c r="A17" s="11">
        <v>10</v>
      </c>
      <c r="B17" s="16" t="s">
        <v>51</v>
      </c>
      <c r="C17" s="13">
        <v>586988</v>
      </c>
      <c r="D17" s="36">
        <v>182701</v>
      </c>
      <c r="E17" s="34">
        <f t="shared" si="0"/>
        <v>3212.8340841046302</v>
      </c>
      <c r="F17" s="15">
        <f t="shared" si="1"/>
        <v>0.87861267095563245</v>
      </c>
      <c r="G17" s="34">
        <f t="shared" si="2"/>
        <v>388.39376086448351</v>
      </c>
      <c r="H17" s="34">
        <f t="shared" si="3"/>
        <v>70959928.503702</v>
      </c>
      <c r="I17" s="38">
        <f>'jan-mai'!H17</f>
        <v>61014980.686005987</v>
      </c>
      <c r="J17" s="38">
        <f t="shared" si="4"/>
        <v>9944947.8176960126</v>
      </c>
    </row>
    <row r="18" spans="1:10" x14ac:dyDescent="0.3">
      <c r="A18" s="11">
        <v>11</v>
      </c>
      <c r="B18" s="16" t="s">
        <v>52</v>
      </c>
      <c r="C18" s="13">
        <v>1924618</v>
      </c>
      <c r="D18" s="36">
        <v>470175</v>
      </c>
      <c r="E18" s="34">
        <f t="shared" si="0"/>
        <v>4093.4077737012813</v>
      </c>
      <c r="F18" s="15">
        <f t="shared" si="1"/>
        <v>1.1194228656736034</v>
      </c>
      <c r="G18" s="34">
        <f t="shared" si="2"/>
        <v>-382.1082175325862</v>
      </c>
      <c r="H18" s="34">
        <f t="shared" si="3"/>
        <v>-179657731.17838371</v>
      </c>
      <c r="I18" s="38">
        <f>'jan-mai'!H18</f>
        <v>-151516693.49487489</v>
      </c>
      <c r="J18" s="38">
        <f t="shared" si="4"/>
        <v>-28141037.683508813</v>
      </c>
    </row>
    <row r="19" spans="1:10" x14ac:dyDescent="0.3">
      <c r="A19" s="11">
        <v>12</v>
      </c>
      <c r="B19" s="16" t="s">
        <v>53</v>
      </c>
      <c r="C19" s="13">
        <v>1920831</v>
      </c>
      <c r="D19" s="36">
        <v>516497</v>
      </c>
      <c r="E19" s="34">
        <f t="shared" si="0"/>
        <v>3718.9586773979327</v>
      </c>
      <c r="F19" s="15">
        <f t="shared" si="1"/>
        <v>1.0170223955504489</v>
      </c>
      <c r="G19" s="34">
        <f t="shared" si="2"/>
        <v>-54.465258267156173</v>
      </c>
      <c r="H19" s="34">
        <f t="shared" si="3"/>
        <v>-28131142.499211363</v>
      </c>
      <c r="I19" s="38">
        <f>'jan-mai'!H19</f>
        <v>-25002262.705157433</v>
      </c>
      <c r="J19" s="38">
        <f t="shared" si="4"/>
        <v>-3128879.7940539308</v>
      </c>
    </row>
    <row r="20" spans="1:10" x14ac:dyDescent="0.3">
      <c r="A20" s="11">
        <v>14</v>
      </c>
      <c r="B20" s="16" t="s">
        <v>54</v>
      </c>
      <c r="C20" s="13">
        <v>382445</v>
      </c>
      <c r="D20" s="36">
        <v>109530</v>
      </c>
      <c r="E20" s="34">
        <f t="shared" si="0"/>
        <v>3491.691773943212</v>
      </c>
      <c r="F20" s="15">
        <f t="shared" si="1"/>
        <v>0.9548717908702774</v>
      </c>
      <c r="G20" s="34">
        <f t="shared" si="2"/>
        <v>144.39328225572444</v>
      </c>
      <c r="H20" s="34">
        <f t="shared" si="3"/>
        <v>15815396.205469498</v>
      </c>
      <c r="I20" s="38">
        <f>'jan-mai'!H20</f>
        <v>12056290.173087373</v>
      </c>
      <c r="J20" s="38">
        <f t="shared" si="4"/>
        <v>3759106.032382125</v>
      </c>
    </row>
    <row r="21" spans="1:10" x14ac:dyDescent="0.3">
      <c r="A21" s="11">
        <v>15</v>
      </c>
      <c r="B21" s="16" t="s">
        <v>55</v>
      </c>
      <c r="C21" s="13">
        <v>894119</v>
      </c>
      <c r="D21" s="36">
        <v>265290</v>
      </c>
      <c r="E21" s="34">
        <f t="shared" si="0"/>
        <v>3370.3456594669983</v>
      </c>
      <c r="F21" s="15">
        <f t="shared" si="1"/>
        <v>0.92168730920733888</v>
      </c>
      <c r="G21" s="34">
        <f t="shared" si="2"/>
        <v>250.57113242241138</v>
      </c>
      <c r="H21" s="34">
        <f t="shared" si="3"/>
        <v>66474015.720341519</v>
      </c>
      <c r="I21" s="38">
        <f>'jan-mai'!H21</f>
        <v>60015732.847332701</v>
      </c>
      <c r="J21" s="38">
        <f t="shared" si="4"/>
        <v>6458282.8730088174</v>
      </c>
    </row>
    <row r="22" spans="1:10" x14ac:dyDescent="0.3">
      <c r="A22" s="11">
        <v>16</v>
      </c>
      <c r="B22" s="16" t="s">
        <v>56</v>
      </c>
      <c r="C22" s="13">
        <v>1074779</v>
      </c>
      <c r="D22" s="36">
        <v>313370</v>
      </c>
      <c r="E22" s="34">
        <f t="shared" si="0"/>
        <v>3429.7443916137472</v>
      </c>
      <c r="F22" s="15">
        <f t="shared" si="1"/>
        <v>0.93793106077889798</v>
      </c>
      <c r="G22" s="34">
        <f t="shared" si="2"/>
        <v>198.5972417940061</v>
      </c>
      <c r="H22" s="34">
        <f t="shared" si="3"/>
        <v>62234417.66098769</v>
      </c>
      <c r="I22" s="38">
        <f>'jan-mai'!H22</f>
        <v>55641201.47713311</v>
      </c>
      <c r="J22" s="38">
        <f t="shared" si="4"/>
        <v>6593216.1838545799</v>
      </c>
    </row>
    <row r="23" spans="1:10" x14ac:dyDescent="0.3">
      <c r="A23" s="11">
        <v>17</v>
      </c>
      <c r="B23" s="16" t="s">
        <v>57</v>
      </c>
      <c r="C23" s="13">
        <v>393596</v>
      </c>
      <c r="D23" s="36">
        <v>136399</v>
      </c>
      <c r="E23" s="34">
        <f t="shared" si="0"/>
        <v>2885.6223286094473</v>
      </c>
      <c r="F23" s="15">
        <f t="shared" si="1"/>
        <v>0.78913018074984764</v>
      </c>
      <c r="G23" s="34">
        <f t="shared" si="2"/>
        <v>674.7040469227685</v>
      </c>
      <c r="H23" s="34">
        <f t="shared" si="3"/>
        <v>92028957.296218693</v>
      </c>
      <c r="I23" s="38">
        <f>'jan-mai'!H23</f>
        <v>76540050.611192778</v>
      </c>
      <c r="J23" s="38">
        <f t="shared" si="4"/>
        <v>15488906.685025916</v>
      </c>
    </row>
    <row r="24" spans="1:10" x14ac:dyDescent="0.3">
      <c r="A24" s="11">
        <v>18</v>
      </c>
      <c r="B24" s="16" t="s">
        <v>58</v>
      </c>
      <c r="C24" s="13">
        <v>781194</v>
      </c>
      <c r="D24" s="36">
        <v>241906</v>
      </c>
      <c r="E24" s="34">
        <f t="shared" si="0"/>
        <v>3229.3287475300322</v>
      </c>
      <c r="F24" s="15">
        <f t="shared" si="1"/>
        <v>0.88312346108961637</v>
      </c>
      <c r="G24" s="34">
        <f t="shared" si="2"/>
        <v>373.96093036725676</v>
      </c>
      <c r="H24" s="34">
        <f t="shared" si="3"/>
        <v>90463392.821421608</v>
      </c>
      <c r="I24" s="38">
        <f>'jan-mai'!H24</f>
        <v>76879846.981291622</v>
      </c>
      <c r="J24" s="38">
        <f t="shared" si="4"/>
        <v>13583545.840129986</v>
      </c>
    </row>
    <row r="25" spans="1:10" x14ac:dyDescent="0.3">
      <c r="A25" s="11">
        <v>19</v>
      </c>
      <c r="B25" s="16" t="s">
        <v>59</v>
      </c>
      <c r="C25" s="13">
        <v>546205</v>
      </c>
      <c r="D25" s="36">
        <v>164330</v>
      </c>
      <c r="E25" s="34">
        <f t="shared" si="0"/>
        <v>3323.8300979735895</v>
      </c>
      <c r="F25" s="15">
        <f t="shared" si="1"/>
        <v>0.90896671403968821</v>
      </c>
      <c r="G25" s="34">
        <f t="shared" si="2"/>
        <v>291.27224872914405</v>
      </c>
      <c r="H25" s="34">
        <f t="shared" si="3"/>
        <v>47864768.633660242</v>
      </c>
      <c r="I25" s="38">
        <f>'jan-mai'!H25</f>
        <v>42099249.010713473</v>
      </c>
      <c r="J25" s="38">
        <f t="shared" si="4"/>
        <v>5765519.622946769</v>
      </c>
    </row>
    <row r="26" spans="1:10" x14ac:dyDescent="0.3">
      <c r="A26" s="11">
        <v>20</v>
      </c>
      <c r="B26" s="16" t="s">
        <v>60</v>
      </c>
      <c r="C26" s="13">
        <v>236613</v>
      </c>
      <c r="D26" s="36">
        <v>75758</v>
      </c>
      <c r="E26" s="34">
        <f t="shared" si="0"/>
        <v>3123.2741096649861</v>
      </c>
      <c r="F26" s="15">
        <f>IF(ISNUMBER(C26),E26/E$28,"")</f>
        <v>0.85412073446179282</v>
      </c>
      <c r="G26" s="34">
        <f t="shared" si="2"/>
        <v>466.75873849917207</v>
      </c>
      <c r="H26" s="34">
        <f t="shared" si="3"/>
        <v>35360708.511220276</v>
      </c>
      <c r="I26" s="38">
        <f>'jan-mai'!H26</f>
        <v>31440557.985782471</v>
      </c>
      <c r="J26" s="38">
        <f t="shared" si="4"/>
        <v>3920150.5254378058</v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4.4" thickBot="1" x14ac:dyDescent="0.35">
      <c r="A28" s="20"/>
      <c r="B28" s="20" t="s">
        <v>8</v>
      </c>
      <c r="C28" s="31">
        <f>IF(ISNUMBER(C26),SUM(C8:C26),"")</f>
        <v>19066045</v>
      </c>
      <c r="D28" s="35">
        <f>IF(ISNUMBER(D26),SUM(D8:D26),"")</f>
        <v>5213985</v>
      </c>
      <c r="E28" s="35">
        <f t="shared" si="0"/>
        <v>3656.7126679497542</v>
      </c>
      <c r="F28" s="22">
        <f>IF(ISNUMBER(E28),E28/E$28,"")</f>
        <v>1</v>
      </c>
      <c r="G28" s="35"/>
      <c r="H28" s="35">
        <f>IF(ISNUMBER(H26),SUM(H8:H26),"")</f>
        <v>-8.0466270446777344E-7</v>
      </c>
      <c r="I28" s="21">
        <f>'jan-mai'!H28</f>
        <v>-2.2724270820617676E-7</v>
      </c>
      <c r="J28" s="21">
        <f t="shared" si="4"/>
        <v>-5.7741999626159668E-7</v>
      </c>
    </row>
    <row r="29" spans="1:10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43" t="s">
        <v>70</v>
      </c>
      <c r="D1" s="44"/>
      <c r="E1" s="44"/>
      <c r="F1" s="44"/>
      <c r="G1" s="44"/>
      <c r="H1" s="45"/>
      <c r="I1" s="25"/>
      <c r="J1" s="26"/>
    </row>
    <row r="2" spans="1:13" x14ac:dyDescent="0.3">
      <c r="A2" s="46" t="s">
        <v>0</v>
      </c>
      <c r="B2" s="46" t="s">
        <v>1</v>
      </c>
      <c r="C2" s="4" t="s">
        <v>16</v>
      </c>
      <c r="D2" s="4" t="s">
        <v>3</v>
      </c>
      <c r="E2" s="49" t="s">
        <v>71</v>
      </c>
      <c r="F2" s="50"/>
      <c r="G2" s="32" t="s">
        <v>19</v>
      </c>
      <c r="H2" s="33"/>
      <c r="I2" s="27"/>
      <c r="J2" s="28"/>
    </row>
    <row r="3" spans="1:13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3">
      <c r="A5" s="48"/>
      <c r="B5" s="48"/>
      <c r="C5" s="6"/>
      <c r="D5" s="6"/>
      <c r="E5" s="7"/>
      <c r="F5" s="7" t="s">
        <v>6</v>
      </c>
      <c r="G5" s="7" t="s">
        <v>17</v>
      </c>
      <c r="H5" s="7" t="s">
        <v>17</v>
      </c>
      <c r="I5" s="29" t="s">
        <v>15</v>
      </c>
      <c r="J5" s="30" t="s">
        <v>18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42</v>
      </c>
      <c r="C8" s="13">
        <v>720784</v>
      </c>
      <c r="D8" s="36">
        <v>289867</v>
      </c>
      <c r="E8" s="34">
        <f>IF(ISNUMBER(C8),C8*1000/D8,"")</f>
        <v>2486.6024763081</v>
      </c>
      <c r="F8" s="15">
        <f>IF(ISNUMBER(C8),E8/E$28,"")</f>
        <v>0.84495027722045335</v>
      </c>
      <c r="G8" s="34">
        <f>IF(ISNUMBER(C8),($E$28-E8)*0.875,"")</f>
        <v>399.25857844256791</v>
      </c>
      <c r="H8" s="34">
        <f>IF(ISNUMBER(C8),G8*D8,"")</f>
        <v>115731886.35741183</v>
      </c>
      <c r="I8" s="38">
        <f>'jan-apr'!H8</f>
        <v>67091393.960401691</v>
      </c>
      <c r="J8" s="38">
        <f>IF(ISNUMBER(C8),H8-I8,"")</f>
        <v>48640492.39701014</v>
      </c>
      <c r="M8" s="24"/>
    </row>
    <row r="9" spans="1:13" x14ac:dyDescent="0.3">
      <c r="A9" s="11">
        <v>2</v>
      </c>
      <c r="B9" s="12" t="s">
        <v>43</v>
      </c>
      <c r="C9" s="13">
        <v>2029986</v>
      </c>
      <c r="D9" s="36">
        <v>594533</v>
      </c>
      <c r="E9" s="34">
        <f t="shared" ref="E9:E28" si="0">IF(ISNUMBER(C9),C9*1000/D9,"")</f>
        <v>3414.4210666186736</v>
      </c>
      <c r="F9" s="15">
        <f t="shared" ref="F9:F25" si="1">IF(ISNUMBER(C9),E9/E$28,"")</f>
        <v>1.1602240624606133</v>
      </c>
      <c r="G9" s="34">
        <f t="shared" ref="G9:G26" si="2">IF(ISNUMBER(C9),($E$28-E9)*0.875,"")</f>
        <v>-412.58268807918404</v>
      </c>
      <c r="H9" s="34">
        <f t="shared" ref="H9:H26" si="3">IF(ISNUMBER(C9),G9*D9,"")</f>
        <v>-245294023.29178151</v>
      </c>
      <c r="I9" s="38">
        <f>'jan-apr'!H9</f>
        <v>-108904948.35102144</v>
      </c>
      <c r="J9" s="38">
        <f t="shared" ref="J9:J28" si="4">IF(ISNUMBER(C9),H9-I9,"")</f>
        <v>-136389074.94076008</v>
      </c>
      <c r="M9" s="24"/>
    </row>
    <row r="10" spans="1:13" x14ac:dyDescent="0.3">
      <c r="A10" s="11">
        <v>3</v>
      </c>
      <c r="B10" s="16" t="s">
        <v>44</v>
      </c>
      <c r="C10" s="13">
        <v>2471801</v>
      </c>
      <c r="D10" s="36">
        <v>658390</v>
      </c>
      <c r="E10" s="34">
        <f t="shared" si="0"/>
        <v>3754.3112744725772</v>
      </c>
      <c r="F10" s="15">
        <f t="shared" si="1"/>
        <v>1.2757191317718404</v>
      </c>
      <c r="G10" s="34">
        <f t="shared" si="2"/>
        <v>-709.98661995134967</v>
      </c>
      <c r="H10" s="34">
        <f t="shared" si="3"/>
        <v>-467448090.70976913</v>
      </c>
      <c r="I10" s="38">
        <f>'jan-apr'!H10</f>
        <v>-202054881.0481571</v>
      </c>
      <c r="J10" s="38">
        <f t="shared" si="4"/>
        <v>-265393209.66161203</v>
      </c>
      <c r="M10" s="24"/>
    </row>
    <row r="11" spans="1:13" x14ac:dyDescent="0.3">
      <c r="A11" s="11">
        <v>4</v>
      </c>
      <c r="B11" s="16" t="s">
        <v>45</v>
      </c>
      <c r="C11" s="13">
        <v>459257</v>
      </c>
      <c r="D11" s="36">
        <v>195356</v>
      </c>
      <c r="E11" s="34">
        <f t="shared" si="0"/>
        <v>2350.8722537316489</v>
      </c>
      <c r="F11" s="15">
        <f t="shared" si="1"/>
        <v>0.79882899716629641</v>
      </c>
      <c r="G11" s="34">
        <f t="shared" si="2"/>
        <v>518.02252319696254</v>
      </c>
      <c r="H11" s="34">
        <f t="shared" si="3"/>
        <v>101198808.04166581</v>
      </c>
      <c r="I11" s="38">
        <f>'jan-apr'!H11</f>
        <v>55271667.773593508</v>
      </c>
      <c r="J11" s="38">
        <f t="shared" si="4"/>
        <v>45927140.2680723</v>
      </c>
      <c r="M11" s="24"/>
    </row>
    <row r="12" spans="1:13" x14ac:dyDescent="0.3">
      <c r="A12" s="11">
        <v>5</v>
      </c>
      <c r="B12" s="16" t="s">
        <v>46</v>
      </c>
      <c r="C12" s="13">
        <v>464864</v>
      </c>
      <c r="D12" s="36">
        <v>188953</v>
      </c>
      <c r="E12" s="34">
        <f t="shared" si="0"/>
        <v>2460.2096817727161</v>
      </c>
      <c r="F12" s="15">
        <f t="shared" si="1"/>
        <v>0.83598197638758154</v>
      </c>
      <c r="G12" s="34">
        <f t="shared" si="2"/>
        <v>422.35227366102885</v>
      </c>
      <c r="H12" s="34">
        <f t="shared" si="3"/>
        <v>79804729.165072381</v>
      </c>
      <c r="I12" s="38">
        <f>'jan-apr'!H12</f>
        <v>42434303.161017917</v>
      </c>
      <c r="J12" s="38">
        <f t="shared" si="4"/>
        <v>37370426.004054464</v>
      </c>
      <c r="M12" s="24"/>
    </row>
    <row r="13" spans="1:13" x14ac:dyDescent="0.3">
      <c r="A13" s="11">
        <v>6</v>
      </c>
      <c r="B13" s="16" t="s">
        <v>47</v>
      </c>
      <c r="C13" s="13">
        <v>789817</v>
      </c>
      <c r="D13" s="36">
        <v>277684</v>
      </c>
      <c r="E13" s="34">
        <f t="shared" si="0"/>
        <v>2844.3014361648493</v>
      </c>
      <c r="F13" s="15">
        <f t="shared" si="1"/>
        <v>0.9664967801987524</v>
      </c>
      <c r="G13" s="34">
        <f t="shared" si="2"/>
        <v>86.271988567912274</v>
      </c>
      <c r="H13" s="34">
        <f t="shared" si="3"/>
        <v>23956350.873492151</v>
      </c>
      <c r="I13" s="38">
        <f>'jan-apr'!H13</f>
        <v>8413455.8142188471</v>
      </c>
      <c r="J13" s="38">
        <f t="shared" si="4"/>
        <v>15542895.059273304</v>
      </c>
      <c r="M13" s="24"/>
    </row>
    <row r="14" spans="1:13" x14ac:dyDescent="0.3">
      <c r="A14" s="11">
        <v>7</v>
      </c>
      <c r="B14" s="16" t="s">
        <v>48</v>
      </c>
      <c r="C14" s="13">
        <v>646732</v>
      </c>
      <c r="D14" s="36">
        <v>244967</v>
      </c>
      <c r="E14" s="34">
        <f t="shared" si="0"/>
        <v>2640.0780513293626</v>
      </c>
      <c r="F14" s="15">
        <f t="shared" si="1"/>
        <v>0.89710144770159972</v>
      </c>
      <c r="G14" s="34">
        <f t="shared" si="2"/>
        <v>264.96745029896317</v>
      </c>
      <c r="H14" s="34">
        <f t="shared" si="3"/>
        <v>64908281.397386111</v>
      </c>
      <c r="I14" s="38">
        <f>'jan-apr'!H14</f>
        <v>40678076.631861217</v>
      </c>
      <c r="J14" s="38">
        <f t="shared" si="4"/>
        <v>24230204.765524894</v>
      </c>
      <c r="M14" s="24"/>
    </row>
    <row r="15" spans="1:13" x14ac:dyDescent="0.3">
      <c r="A15" s="11">
        <v>8</v>
      </c>
      <c r="B15" s="16" t="s">
        <v>49</v>
      </c>
      <c r="C15" s="13">
        <v>450320</v>
      </c>
      <c r="D15" s="36">
        <v>172494</v>
      </c>
      <c r="E15" s="34">
        <f t="shared" si="0"/>
        <v>2610.6415295604484</v>
      </c>
      <c r="F15" s="15">
        <f t="shared" si="1"/>
        <v>0.88709888498157119</v>
      </c>
      <c r="G15" s="34">
        <f t="shared" si="2"/>
        <v>290.72440684676309</v>
      </c>
      <c r="H15" s="34">
        <f t="shared" si="3"/>
        <v>50148215.83462555</v>
      </c>
      <c r="I15" s="38">
        <f>'jan-apr'!H15</f>
        <v>18892811.999315303</v>
      </c>
      <c r="J15" s="38">
        <f t="shared" si="4"/>
        <v>31255403.835310247</v>
      </c>
      <c r="M15" s="24"/>
    </row>
    <row r="16" spans="1:13" x14ac:dyDescent="0.3">
      <c r="A16" s="11">
        <v>9</v>
      </c>
      <c r="B16" s="16" t="s">
        <v>50</v>
      </c>
      <c r="C16" s="13">
        <v>297515</v>
      </c>
      <c r="D16" s="36">
        <v>115785</v>
      </c>
      <c r="E16" s="34">
        <f t="shared" si="0"/>
        <v>2569.5470052252017</v>
      </c>
      <c r="F16" s="15">
        <f t="shared" si="1"/>
        <v>0.87313492006955085</v>
      </c>
      <c r="G16" s="34">
        <f t="shared" si="2"/>
        <v>326.68211564010392</v>
      </c>
      <c r="H16" s="34">
        <f t="shared" si="3"/>
        <v>37824888.75938943</v>
      </c>
      <c r="I16" s="38">
        <f>'jan-apr'!H16</f>
        <v>16284113.488531323</v>
      </c>
      <c r="J16" s="38">
        <f t="shared" si="4"/>
        <v>21540775.270858109</v>
      </c>
      <c r="M16" s="24"/>
    </row>
    <row r="17" spans="1:13" x14ac:dyDescent="0.3">
      <c r="A17" s="11">
        <v>10</v>
      </c>
      <c r="B17" s="16" t="s">
        <v>51</v>
      </c>
      <c r="C17" s="13">
        <v>467939</v>
      </c>
      <c r="D17" s="36">
        <v>182701</v>
      </c>
      <c r="E17" s="34">
        <f t="shared" si="0"/>
        <v>2561.2284552356036</v>
      </c>
      <c r="F17" s="15">
        <f t="shared" si="1"/>
        <v>0.8703082675640732</v>
      </c>
      <c r="G17" s="34">
        <f t="shared" si="2"/>
        <v>333.96084688100223</v>
      </c>
      <c r="H17" s="34">
        <f t="shared" si="3"/>
        <v>61014980.686005987</v>
      </c>
      <c r="I17" s="38">
        <f>'jan-apr'!H17</f>
        <v>26601087.549925819</v>
      </c>
      <c r="J17" s="38">
        <f t="shared" si="4"/>
        <v>34413893.136080168</v>
      </c>
      <c r="M17" s="24"/>
    </row>
    <row r="18" spans="1:13" x14ac:dyDescent="0.3">
      <c r="A18" s="11">
        <v>11</v>
      </c>
      <c r="B18" s="16" t="s">
        <v>52</v>
      </c>
      <c r="C18" s="13">
        <v>1556839</v>
      </c>
      <c r="D18" s="36">
        <v>470175</v>
      </c>
      <c r="E18" s="34">
        <f t="shared" si="0"/>
        <v>3311.1905141702559</v>
      </c>
      <c r="F18" s="15">
        <f t="shared" si="1"/>
        <v>1.1251462063336399</v>
      </c>
      <c r="G18" s="34">
        <f t="shared" si="2"/>
        <v>-322.25595468681854</v>
      </c>
      <c r="H18" s="34">
        <f t="shared" si="3"/>
        <v>-151516693.49487489</v>
      </c>
      <c r="I18" s="38">
        <f>'jan-apr'!H18</f>
        <v>-88519561.10920918</v>
      </c>
      <c r="J18" s="38">
        <f t="shared" si="4"/>
        <v>-62997132.385665715</v>
      </c>
      <c r="M18" s="24"/>
    </row>
    <row r="19" spans="1:13" x14ac:dyDescent="0.3">
      <c r="A19" s="11">
        <v>12</v>
      </c>
      <c r="B19" s="16" t="s">
        <v>53</v>
      </c>
      <c r="C19" s="13">
        <v>1548572</v>
      </c>
      <c r="D19" s="36">
        <v>516497</v>
      </c>
      <c r="E19" s="34">
        <f t="shared" si="0"/>
        <v>2998.2207060253982</v>
      </c>
      <c r="F19" s="15">
        <f t="shared" si="1"/>
        <v>1.0187987186780119</v>
      </c>
      <c r="G19" s="34">
        <f t="shared" si="2"/>
        <v>-48.407372560067984</v>
      </c>
      <c r="H19" s="34">
        <f t="shared" si="3"/>
        <v>-25002262.705157433</v>
      </c>
      <c r="I19" s="38">
        <f>'jan-apr'!H19</f>
        <v>-18020098.051466383</v>
      </c>
      <c r="J19" s="38">
        <f t="shared" si="4"/>
        <v>-6982164.6536910497</v>
      </c>
      <c r="M19" s="24"/>
    </row>
    <row r="20" spans="1:13" x14ac:dyDescent="0.3">
      <c r="A20" s="11">
        <v>14</v>
      </c>
      <c r="B20" s="16" t="s">
        <v>54</v>
      </c>
      <c r="C20" s="13">
        <v>308557</v>
      </c>
      <c r="D20" s="36">
        <v>109530</v>
      </c>
      <c r="E20" s="34">
        <f t="shared" si="0"/>
        <v>2817.1003378069936</v>
      </c>
      <c r="F20" s="15">
        <f t="shared" si="1"/>
        <v>0.95725381683120392</v>
      </c>
      <c r="G20" s="34">
        <f t="shared" si="2"/>
        <v>110.07294963103601</v>
      </c>
      <c r="H20" s="34">
        <f t="shared" si="3"/>
        <v>12056290.173087373</v>
      </c>
      <c r="I20" s="38">
        <f>'jan-apr'!H20</f>
        <v>-3179711.8709346266</v>
      </c>
      <c r="J20" s="38">
        <f t="shared" si="4"/>
        <v>15236002.044021999</v>
      </c>
      <c r="M20" s="24"/>
    </row>
    <row r="21" spans="1:13" x14ac:dyDescent="0.3">
      <c r="A21" s="11">
        <v>15</v>
      </c>
      <c r="B21" s="16" t="s">
        <v>55</v>
      </c>
      <c r="C21" s="13">
        <v>712132</v>
      </c>
      <c r="D21" s="36">
        <v>265290</v>
      </c>
      <c r="E21" s="34">
        <f t="shared" si="0"/>
        <v>2684.352972219081</v>
      </c>
      <c r="F21" s="15">
        <f t="shared" si="1"/>
        <v>0.91214611488749608</v>
      </c>
      <c r="G21" s="34">
        <f t="shared" si="2"/>
        <v>226.2268945204595</v>
      </c>
      <c r="H21" s="34">
        <f t="shared" si="3"/>
        <v>60015732.847332701</v>
      </c>
      <c r="I21" s="38">
        <f>'jan-apr'!H21</f>
        <v>22047673.699075639</v>
      </c>
      <c r="J21" s="38">
        <f t="shared" si="4"/>
        <v>37968059.148257062</v>
      </c>
      <c r="M21" s="24"/>
    </row>
    <row r="22" spans="1:13" x14ac:dyDescent="0.3">
      <c r="A22" s="11">
        <v>16</v>
      </c>
      <c r="B22" s="16" t="s">
        <v>56</v>
      </c>
      <c r="C22" s="13">
        <v>858626</v>
      </c>
      <c r="D22" s="36">
        <v>313370</v>
      </c>
      <c r="E22" s="34">
        <f t="shared" si="0"/>
        <v>2739.9751092957208</v>
      </c>
      <c r="F22" s="15">
        <f t="shared" si="1"/>
        <v>0.93104657870923235</v>
      </c>
      <c r="G22" s="34">
        <f t="shared" si="2"/>
        <v>177.55752457839969</v>
      </c>
      <c r="H22" s="34">
        <f t="shared" si="3"/>
        <v>55641201.47713311</v>
      </c>
      <c r="I22" s="38">
        <f>'jan-apr'!H22</f>
        <v>23825699.303891338</v>
      </c>
      <c r="J22" s="38">
        <f t="shared" si="4"/>
        <v>31815502.173241772</v>
      </c>
      <c r="M22" s="24"/>
    </row>
    <row r="23" spans="1:13" x14ac:dyDescent="0.3">
      <c r="A23" s="11">
        <v>17</v>
      </c>
      <c r="B23" s="16" t="s">
        <v>57</v>
      </c>
      <c r="C23" s="13">
        <v>313934</v>
      </c>
      <c r="D23" s="36">
        <v>136399</v>
      </c>
      <c r="E23" s="34">
        <f t="shared" si="0"/>
        <v>2301.585788752117</v>
      </c>
      <c r="F23" s="15">
        <f t="shared" si="1"/>
        <v>0.78208140174465013</v>
      </c>
      <c r="G23" s="34">
        <f t="shared" si="2"/>
        <v>561.148180054053</v>
      </c>
      <c r="H23" s="34">
        <f t="shared" si="3"/>
        <v>76540050.611192778</v>
      </c>
      <c r="I23" s="38">
        <f>'jan-apr'!H23</f>
        <v>40453481.148008667</v>
      </c>
      <c r="J23" s="38">
        <f t="shared" si="4"/>
        <v>36086569.463184111</v>
      </c>
      <c r="M23" s="24"/>
    </row>
    <row r="24" spans="1:13" x14ac:dyDescent="0.3">
      <c r="A24" s="11">
        <v>18</v>
      </c>
      <c r="B24" s="16" t="s">
        <v>58</v>
      </c>
      <c r="C24" s="13">
        <v>624042</v>
      </c>
      <c r="D24" s="36">
        <v>241906</v>
      </c>
      <c r="E24" s="34">
        <f t="shared" si="0"/>
        <v>2579.6879779749161</v>
      </c>
      <c r="F24" s="15">
        <f t="shared" si="1"/>
        <v>0.87658083384861141</v>
      </c>
      <c r="G24" s="34">
        <f t="shared" si="2"/>
        <v>317.80876448410385</v>
      </c>
      <c r="H24" s="34">
        <f t="shared" si="3"/>
        <v>76879846.981291622</v>
      </c>
      <c r="I24" s="38">
        <f>'jan-apr'!H24</f>
        <v>29668471.707748447</v>
      </c>
      <c r="J24" s="38">
        <f t="shared" si="4"/>
        <v>47211375.273543179</v>
      </c>
      <c r="M24" s="24"/>
    </row>
    <row r="25" spans="1:13" x14ac:dyDescent="0.3">
      <c r="A25" s="11">
        <v>19</v>
      </c>
      <c r="B25" s="16" t="s">
        <v>59</v>
      </c>
      <c r="C25" s="13">
        <v>435493</v>
      </c>
      <c r="D25" s="36">
        <v>164330</v>
      </c>
      <c r="E25" s="34">
        <f t="shared" si="0"/>
        <v>2650.1125783484454</v>
      </c>
      <c r="F25" s="15">
        <f t="shared" si="1"/>
        <v>0.90051119110342348</v>
      </c>
      <c r="G25" s="34">
        <f t="shared" si="2"/>
        <v>256.18723915726571</v>
      </c>
      <c r="H25" s="34">
        <f t="shared" si="3"/>
        <v>42099249.010713473</v>
      </c>
      <c r="I25" s="38">
        <f>'jan-apr'!H25</f>
        <v>16319650.09129294</v>
      </c>
      <c r="J25" s="38">
        <f t="shared" si="4"/>
        <v>25779598.919420533</v>
      </c>
      <c r="M25" s="24"/>
    </row>
    <row r="26" spans="1:13" x14ac:dyDescent="0.3">
      <c r="A26" s="11">
        <v>20</v>
      </c>
      <c r="B26" s="16" t="s">
        <v>60</v>
      </c>
      <c r="C26" s="13">
        <v>187016</v>
      </c>
      <c r="D26" s="36">
        <v>75758</v>
      </c>
      <c r="E26" s="34">
        <f t="shared" si="0"/>
        <v>2468.5973758546952</v>
      </c>
      <c r="F26" s="15">
        <f>IF(ISNUMBER(C26),E26/E$28,"")</f>
        <v>0.83883212413227903</v>
      </c>
      <c r="G26" s="34">
        <f t="shared" si="2"/>
        <v>415.0130413392971</v>
      </c>
      <c r="H26" s="34">
        <f t="shared" si="3"/>
        <v>31440557.985782471</v>
      </c>
      <c r="I26" s="38">
        <f>'jan-apr'!H26</f>
        <v>12697314.101905733</v>
      </c>
      <c r="J26" s="38">
        <f t="shared" si="4"/>
        <v>18743243.883876737</v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4.4" thickBot="1" x14ac:dyDescent="0.35">
      <c r="A28" s="20"/>
      <c r="B28" s="20" t="s">
        <v>8</v>
      </c>
      <c r="C28" s="31">
        <f>IF(ISNUMBER(C26),SUM(C8:C26),"")</f>
        <v>15344226</v>
      </c>
      <c r="D28" s="35">
        <f>IF(ISNUMBER(D26),SUM(D8:D26),"")</f>
        <v>5213985</v>
      </c>
      <c r="E28" s="35">
        <f t="shared" si="0"/>
        <v>2942.8979945281776</v>
      </c>
      <c r="F28" s="22">
        <f>IF(ISNUMBER(E28),E28/E$28,"")</f>
        <v>1</v>
      </c>
      <c r="G28" s="35"/>
      <c r="H28" s="35">
        <f>IF(ISNUMBER(H26),SUM(H8:H26),"")</f>
        <v>-2.2724270820617676E-7</v>
      </c>
      <c r="I28" s="21">
        <f>'jan-apr'!H28</f>
        <v>-3.3900141716003418E-7</v>
      </c>
      <c r="J28" s="21">
        <f t="shared" si="4"/>
        <v>1.1175870895385742E-7</v>
      </c>
    </row>
    <row r="29" spans="1:13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43" t="s">
        <v>68</v>
      </c>
      <c r="D1" s="44"/>
      <c r="E1" s="44"/>
      <c r="F1" s="44"/>
      <c r="G1" s="44"/>
      <c r="H1" s="45"/>
      <c r="I1" s="25"/>
      <c r="J1" s="26"/>
    </row>
    <row r="2" spans="1:13" x14ac:dyDescent="0.3">
      <c r="A2" s="46" t="s">
        <v>0</v>
      </c>
      <c r="B2" s="46" t="s">
        <v>1</v>
      </c>
      <c r="C2" s="4" t="s">
        <v>14</v>
      </c>
      <c r="D2" s="4" t="s">
        <v>3</v>
      </c>
      <c r="E2" s="49" t="s">
        <v>69</v>
      </c>
      <c r="F2" s="50"/>
      <c r="G2" s="32" t="s">
        <v>19</v>
      </c>
      <c r="H2" s="33"/>
      <c r="I2" s="27"/>
      <c r="J2" s="28"/>
    </row>
    <row r="3" spans="1:13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3">
      <c r="A5" s="48"/>
      <c r="B5" s="48"/>
      <c r="C5" s="6"/>
      <c r="D5" s="6"/>
      <c r="E5" s="7"/>
      <c r="F5" s="7" t="s">
        <v>6</v>
      </c>
      <c r="G5" s="7" t="s">
        <v>15</v>
      </c>
      <c r="H5" s="7" t="s">
        <v>15</v>
      </c>
      <c r="I5" s="29" t="s">
        <v>13</v>
      </c>
      <c r="J5" s="30" t="s">
        <v>24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42</v>
      </c>
      <c r="C8" s="13">
        <v>432358</v>
      </c>
      <c r="D8" s="36">
        <v>289867</v>
      </c>
      <c r="E8" s="34">
        <f>IF(ISNUMBER(C8),C8*1000/D8,"")</f>
        <v>1491.5737217413503</v>
      </c>
      <c r="F8" s="15">
        <f>IF(ISNUMBER(C8),E8/E$28,"")</f>
        <v>0.84936979245693178</v>
      </c>
      <c r="G8" s="34">
        <f>IF(ISNUMBER(C8),($E$28-E8)*0.875,"")</f>
        <v>231.45578475784305</v>
      </c>
      <c r="H8" s="34">
        <f>IF(ISNUMBER(C8),G8*D8,"")</f>
        <v>67091393.960401691</v>
      </c>
      <c r="I8" s="38">
        <f>'jan-mar'!H8</f>
        <v>63915463.029213756</v>
      </c>
      <c r="J8" s="38">
        <f>IF(ISNUMBER(C8),H8-I8,"")</f>
        <v>3175930.9311879352</v>
      </c>
      <c r="M8" s="24"/>
    </row>
    <row r="9" spans="1:13" x14ac:dyDescent="0.3">
      <c r="A9" s="11">
        <v>2</v>
      </c>
      <c r="B9" s="12" t="s">
        <v>43</v>
      </c>
      <c r="C9" s="13">
        <v>1168519</v>
      </c>
      <c r="D9" s="36">
        <v>594533</v>
      </c>
      <c r="E9" s="34">
        <f t="shared" ref="E9:E28" si="0">IF(ISNUMBER(C9),C9*1000/D9,"")</f>
        <v>1965.4401017269017</v>
      </c>
      <c r="F9" s="15">
        <f t="shared" ref="F9:F25" si="1">IF(ISNUMBER(C9),E9/E$28,"")</f>
        <v>1.1192108220714505</v>
      </c>
      <c r="G9" s="34">
        <f t="shared" ref="G9:G26" si="2">IF(ISNUMBER(C9),($E$28-E9)*0.875,"")</f>
        <v>-183.17729772951449</v>
      </c>
      <c r="H9" s="34">
        <f t="shared" ref="H9:H26" si="3">IF(ISNUMBER(C9),G9*D9,"")</f>
        <v>-108904948.35102144</v>
      </c>
      <c r="I9" s="38">
        <f>'jan-mar'!H9</f>
        <v>-114028430.74272846</v>
      </c>
      <c r="J9" s="38">
        <f t="shared" ref="J9:J28" si="4">IF(ISNUMBER(C9),H9-I9,"")</f>
        <v>5123482.391707018</v>
      </c>
      <c r="M9" s="24"/>
    </row>
    <row r="10" spans="1:13" x14ac:dyDescent="0.3">
      <c r="A10" s="11">
        <v>3</v>
      </c>
      <c r="B10" s="16" t="s">
        <v>44</v>
      </c>
      <c r="C10" s="13">
        <v>1387115</v>
      </c>
      <c r="D10" s="36">
        <v>658390</v>
      </c>
      <c r="E10" s="34">
        <f t="shared" si="0"/>
        <v>2106.8287792949468</v>
      </c>
      <c r="F10" s="15">
        <f t="shared" si="1"/>
        <v>1.1997239539208966</v>
      </c>
      <c r="G10" s="34">
        <f t="shared" si="2"/>
        <v>-306.89239060155393</v>
      </c>
      <c r="H10" s="34">
        <f t="shared" si="3"/>
        <v>-202054881.0481571</v>
      </c>
      <c r="I10" s="38">
        <f>'jan-mar'!H10</f>
        <v>-206267583.58254287</v>
      </c>
      <c r="J10" s="38">
        <f t="shared" si="4"/>
        <v>4212702.5343857706</v>
      </c>
      <c r="M10" s="24"/>
    </row>
    <row r="11" spans="1:13" x14ac:dyDescent="0.3">
      <c r="A11" s="11">
        <v>4</v>
      </c>
      <c r="B11" s="16" t="s">
        <v>45</v>
      </c>
      <c r="C11" s="13">
        <v>279896</v>
      </c>
      <c r="D11" s="36">
        <v>195356</v>
      </c>
      <c r="E11" s="34">
        <f t="shared" si="0"/>
        <v>1432.7484182722824</v>
      </c>
      <c r="F11" s="15">
        <f t="shared" si="1"/>
        <v>0.81587199407764233</v>
      </c>
      <c r="G11" s="34">
        <f t="shared" si="2"/>
        <v>282.92792529327744</v>
      </c>
      <c r="H11" s="34">
        <f t="shared" si="3"/>
        <v>55271667.773593508</v>
      </c>
      <c r="I11" s="38">
        <f>'jan-mar'!H11</f>
        <v>51655907.865624852</v>
      </c>
      <c r="J11" s="38">
        <f t="shared" si="4"/>
        <v>3615759.9079686552</v>
      </c>
      <c r="M11" s="24"/>
    </row>
    <row r="12" spans="1:13" x14ac:dyDescent="0.3">
      <c r="A12" s="11">
        <v>5</v>
      </c>
      <c r="B12" s="16" t="s">
        <v>46</v>
      </c>
      <c r="C12" s="13">
        <v>283323</v>
      </c>
      <c r="D12" s="36">
        <v>188953</v>
      </c>
      <c r="E12" s="34">
        <f t="shared" si="0"/>
        <v>1499.4363677739966</v>
      </c>
      <c r="F12" s="15">
        <f t="shared" si="1"/>
        <v>0.85384714006071938</v>
      </c>
      <c r="G12" s="34">
        <f t="shared" si="2"/>
        <v>224.57596947927749</v>
      </c>
      <c r="H12" s="34">
        <f t="shared" si="3"/>
        <v>42434303.161017917</v>
      </c>
      <c r="I12" s="38">
        <f>'jan-mar'!H12</f>
        <v>42549728.020554356</v>
      </c>
      <c r="J12" s="38">
        <f t="shared" si="4"/>
        <v>-115424.85953643918</v>
      </c>
      <c r="M12" s="24"/>
    </row>
    <row r="13" spans="1:13" x14ac:dyDescent="0.3">
      <c r="A13" s="11">
        <v>6</v>
      </c>
      <c r="B13" s="16" t="s">
        <v>47</v>
      </c>
      <c r="C13" s="13">
        <v>478024</v>
      </c>
      <c r="D13" s="36">
        <v>277684</v>
      </c>
      <c r="E13" s="34">
        <f t="shared" si="0"/>
        <v>1721.4675674507714</v>
      </c>
      <c r="F13" s="15">
        <f t="shared" si="1"/>
        <v>0.98028178505316321</v>
      </c>
      <c r="G13" s="34">
        <f t="shared" si="2"/>
        <v>30.298669762099536</v>
      </c>
      <c r="H13" s="34">
        <f t="shared" si="3"/>
        <v>8413455.8142188471</v>
      </c>
      <c r="I13" s="38">
        <f>'jan-mar'!H13</f>
        <v>9963401.1945278198</v>
      </c>
      <c r="J13" s="38">
        <f t="shared" si="4"/>
        <v>-1549945.3803089727</v>
      </c>
      <c r="M13" s="24"/>
    </row>
    <row r="14" spans="1:13" x14ac:dyDescent="0.3">
      <c r="A14" s="11">
        <v>7</v>
      </c>
      <c r="B14" s="16" t="s">
        <v>48</v>
      </c>
      <c r="C14" s="13">
        <v>383696</v>
      </c>
      <c r="D14" s="36">
        <v>244967</v>
      </c>
      <c r="E14" s="34">
        <f t="shared" si="0"/>
        <v>1566.3170957720836</v>
      </c>
      <c r="F14" s="15">
        <f t="shared" si="1"/>
        <v>0.89193206287149707</v>
      </c>
      <c r="G14" s="34">
        <f t="shared" si="2"/>
        <v>166.05533248095139</v>
      </c>
      <c r="H14" s="34">
        <f t="shared" si="3"/>
        <v>40678076.631861217</v>
      </c>
      <c r="I14" s="38">
        <f>'jan-mar'!H14</f>
        <v>35729911.327875905</v>
      </c>
      <c r="J14" s="38">
        <f t="shared" si="4"/>
        <v>4948165.3039853126</v>
      </c>
      <c r="M14" s="24"/>
    </row>
    <row r="15" spans="1:13" x14ac:dyDescent="0.3">
      <c r="A15" s="11">
        <v>8</v>
      </c>
      <c r="B15" s="16" t="s">
        <v>49</v>
      </c>
      <c r="C15" s="13">
        <v>281324</v>
      </c>
      <c r="D15" s="36">
        <v>172494</v>
      </c>
      <c r="E15" s="34">
        <f t="shared" si="0"/>
        <v>1630.9204957853606</v>
      </c>
      <c r="F15" s="15">
        <f t="shared" si="1"/>
        <v>0.92872017174031529</v>
      </c>
      <c r="G15" s="34">
        <f t="shared" si="2"/>
        <v>109.52735746933402</v>
      </c>
      <c r="H15" s="34">
        <f t="shared" si="3"/>
        <v>18892811.999315303</v>
      </c>
      <c r="I15" s="38">
        <f>'jan-mar'!H15</f>
        <v>24158945.271059487</v>
      </c>
      <c r="J15" s="38">
        <f t="shared" si="4"/>
        <v>-5266133.2717441842</v>
      </c>
      <c r="M15" s="24"/>
    </row>
    <row r="16" spans="1:13" x14ac:dyDescent="0.3">
      <c r="A16" s="11">
        <v>9</v>
      </c>
      <c r="B16" s="16" t="s">
        <v>50</v>
      </c>
      <c r="C16" s="13">
        <v>184719</v>
      </c>
      <c r="D16" s="36">
        <v>115785</v>
      </c>
      <c r="E16" s="34">
        <f t="shared" si="0"/>
        <v>1595.362093535432</v>
      </c>
      <c r="F16" s="15">
        <f t="shared" si="1"/>
        <v>0.90847160319898834</v>
      </c>
      <c r="G16" s="34">
        <f t="shared" si="2"/>
        <v>140.64095943802153</v>
      </c>
      <c r="H16" s="34">
        <f t="shared" si="3"/>
        <v>16284113.488531323</v>
      </c>
      <c r="I16" s="38">
        <f>'jan-mar'!H16</f>
        <v>19004983.657893155</v>
      </c>
      <c r="J16" s="38">
        <f t="shared" si="4"/>
        <v>-2720870.1693618316</v>
      </c>
      <c r="M16" s="24"/>
    </row>
    <row r="17" spans="1:13" x14ac:dyDescent="0.3">
      <c r="A17" s="11">
        <v>10</v>
      </c>
      <c r="B17" s="16" t="s">
        <v>51</v>
      </c>
      <c r="C17" s="13">
        <v>290439</v>
      </c>
      <c r="D17" s="36">
        <v>182701</v>
      </c>
      <c r="E17" s="34">
        <f t="shared" si="0"/>
        <v>1589.6957323714703</v>
      </c>
      <c r="F17" s="15">
        <f t="shared" si="1"/>
        <v>0.9052449199075977</v>
      </c>
      <c r="G17" s="34">
        <f t="shared" si="2"/>
        <v>145.59902545648802</v>
      </c>
      <c r="H17" s="34">
        <f t="shared" si="3"/>
        <v>26601087.549925819</v>
      </c>
      <c r="I17" s="38">
        <f>'jan-mar'!H17</f>
        <v>30300821.411717732</v>
      </c>
      <c r="J17" s="38">
        <f t="shared" si="4"/>
        <v>-3699733.8617919125</v>
      </c>
      <c r="M17" s="24"/>
    </row>
    <row r="18" spans="1:13" x14ac:dyDescent="0.3">
      <c r="A18" s="11">
        <v>11</v>
      </c>
      <c r="B18" s="16" t="s">
        <v>52</v>
      </c>
      <c r="C18" s="13">
        <v>926837</v>
      </c>
      <c r="D18" s="36">
        <v>470175</v>
      </c>
      <c r="E18" s="34">
        <f t="shared" si="0"/>
        <v>1971.2596373690646</v>
      </c>
      <c r="F18" s="15">
        <f t="shared" si="1"/>
        <v>1.1225247298646295</v>
      </c>
      <c r="G18" s="34">
        <f t="shared" si="2"/>
        <v>-188.26939141640705</v>
      </c>
      <c r="H18" s="34">
        <f t="shared" si="3"/>
        <v>-88519561.10920918</v>
      </c>
      <c r="I18" s="38">
        <f>'jan-mar'!H18</f>
        <v>-90412918.236603066</v>
      </c>
      <c r="J18" s="38">
        <f t="shared" si="4"/>
        <v>1893357.1273938864</v>
      </c>
      <c r="M18" s="24"/>
    </row>
    <row r="19" spans="1:13" x14ac:dyDescent="0.3">
      <c r="A19" s="11">
        <v>12</v>
      </c>
      <c r="B19" s="16" t="s">
        <v>53</v>
      </c>
      <c r="C19" s="13">
        <v>927612</v>
      </c>
      <c r="D19" s="36">
        <v>516497</v>
      </c>
      <c r="E19" s="34">
        <f t="shared" si="0"/>
        <v>1795.9678371800803</v>
      </c>
      <c r="F19" s="15">
        <f t="shared" si="1"/>
        <v>1.0227056208419125</v>
      </c>
      <c r="G19" s="34">
        <f t="shared" si="2"/>
        <v>-34.889066251045762</v>
      </c>
      <c r="H19" s="34">
        <f t="shared" si="3"/>
        <v>-18020098.051466383</v>
      </c>
      <c r="I19" s="38">
        <f>'jan-mar'!H19</f>
        <v>-14676221.390069192</v>
      </c>
      <c r="J19" s="38">
        <f t="shared" si="4"/>
        <v>-3343876.6613971908</v>
      </c>
      <c r="M19" s="24"/>
    </row>
    <row r="20" spans="1:13" x14ac:dyDescent="0.3">
      <c r="A20" s="11">
        <v>14</v>
      </c>
      <c r="B20" s="16" t="s">
        <v>54</v>
      </c>
      <c r="C20" s="13">
        <v>195979</v>
      </c>
      <c r="D20" s="36">
        <v>109530</v>
      </c>
      <c r="E20" s="34">
        <f t="shared" si="0"/>
        <v>1789.2723454761253</v>
      </c>
      <c r="F20" s="15">
        <f t="shared" si="1"/>
        <v>1.0188929039000063</v>
      </c>
      <c r="G20" s="34">
        <f t="shared" si="2"/>
        <v>-29.030511010085149</v>
      </c>
      <c r="H20" s="34">
        <f t="shared" si="3"/>
        <v>-3179711.8709346266</v>
      </c>
      <c r="I20" s="38">
        <f>'jan-mar'!H20</f>
        <v>4495853.9052902879</v>
      </c>
      <c r="J20" s="38">
        <f t="shared" si="4"/>
        <v>-7675565.7762249149</v>
      </c>
      <c r="M20" s="24"/>
    </row>
    <row r="21" spans="1:13" x14ac:dyDescent="0.3">
      <c r="A21" s="11">
        <v>15</v>
      </c>
      <c r="B21" s="16" t="s">
        <v>55</v>
      </c>
      <c r="C21" s="13">
        <v>440677</v>
      </c>
      <c r="D21" s="36">
        <v>265290</v>
      </c>
      <c r="E21" s="34">
        <f t="shared" si="0"/>
        <v>1661.1142523276415</v>
      </c>
      <c r="F21" s="15">
        <f t="shared" si="1"/>
        <v>0.94591386746852379</v>
      </c>
      <c r="G21" s="34">
        <f t="shared" si="2"/>
        <v>83.107820494838251</v>
      </c>
      <c r="H21" s="34">
        <f t="shared" si="3"/>
        <v>22047673.699075639</v>
      </c>
      <c r="I21" s="38">
        <f>'jan-mar'!H21</f>
        <v>20091478.248283233</v>
      </c>
      <c r="J21" s="38">
        <f t="shared" si="4"/>
        <v>1956195.4507924058</v>
      </c>
      <c r="M21" s="24"/>
    </row>
    <row r="22" spans="1:13" x14ac:dyDescent="0.3">
      <c r="A22" s="11">
        <v>16</v>
      </c>
      <c r="B22" s="16" t="s">
        <v>56</v>
      </c>
      <c r="C22" s="13">
        <v>523078</v>
      </c>
      <c r="D22" s="36">
        <v>313370</v>
      </c>
      <c r="E22" s="34">
        <f t="shared" si="0"/>
        <v>1669.2025401282829</v>
      </c>
      <c r="F22" s="15">
        <f t="shared" si="1"/>
        <v>0.95051970573881883</v>
      </c>
      <c r="G22" s="34">
        <f t="shared" si="2"/>
        <v>76.030568669277017</v>
      </c>
      <c r="H22" s="34">
        <f t="shared" si="3"/>
        <v>23825699.303891338</v>
      </c>
      <c r="I22" s="38">
        <f>'jan-mar'!H22</f>
        <v>21533437.341831665</v>
      </c>
      <c r="J22" s="38">
        <f t="shared" si="4"/>
        <v>2292261.9620596729</v>
      </c>
      <c r="M22" s="24"/>
    </row>
    <row r="23" spans="1:13" x14ac:dyDescent="0.3">
      <c r="A23" s="11">
        <v>17</v>
      </c>
      <c r="B23" s="16" t="s">
        <v>57</v>
      </c>
      <c r="C23" s="13">
        <v>193297</v>
      </c>
      <c r="D23" s="36">
        <v>136399</v>
      </c>
      <c r="E23" s="34">
        <f t="shared" si="0"/>
        <v>1417.1438207024978</v>
      </c>
      <c r="F23" s="15">
        <f t="shared" si="1"/>
        <v>0.80698602779516571</v>
      </c>
      <c r="G23" s="34">
        <f t="shared" si="2"/>
        <v>296.58194816683897</v>
      </c>
      <c r="H23" s="34">
        <f t="shared" si="3"/>
        <v>40453481.148008667</v>
      </c>
      <c r="I23" s="38">
        <f>'jan-mar'!H23</f>
        <v>38647320.523625411</v>
      </c>
      <c r="J23" s="38">
        <f t="shared" si="4"/>
        <v>1806160.6243832558</v>
      </c>
      <c r="M23" s="24"/>
    </row>
    <row r="24" spans="1:13" x14ac:dyDescent="0.3">
      <c r="A24" s="11">
        <v>18</v>
      </c>
      <c r="B24" s="16" t="s">
        <v>58</v>
      </c>
      <c r="C24" s="13">
        <v>390903</v>
      </c>
      <c r="D24" s="36">
        <v>241906</v>
      </c>
      <c r="E24" s="34">
        <f t="shared" si="0"/>
        <v>1615.9293279207627</v>
      </c>
      <c r="F24" s="15">
        <f t="shared" si="1"/>
        <v>0.92018352018079652</v>
      </c>
      <c r="G24" s="34">
        <f t="shared" si="2"/>
        <v>122.64462935085714</v>
      </c>
      <c r="H24" s="34">
        <f t="shared" si="3"/>
        <v>29668471.707748447</v>
      </c>
      <c r="I24" s="38">
        <f>'jan-mar'!H24</f>
        <v>35880313.638392739</v>
      </c>
      <c r="J24" s="38">
        <f t="shared" si="4"/>
        <v>-6211841.9306442924</v>
      </c>
      <c r="M24" s="24"/>
    </row>
    <row r="25" spans="1:13" x14ac:dyDescent="0.3">
      <c r="A25" s="11">
        <v>19</v>
      </c>
      <c r="B25" s="16" t="s">
        <v>59</v>
      </c>
      <c r="C25" s="13">
        <v>269928</v>
      </c>
      <c r="D25" s="36">
        <v>164330</v>
      </c>
      <c r="E25" s="34">
        <f t="shared" si="0"/>
        <v>1642.5972129252114</v>
      </c>
      <c r="F25" s="15">
        <f t="shared" si="1"/>
        <v>0.9353694245858768</v>
      </c>
      <c r="G25" s="34">
        <f t="shared" si="2"/>
        <v>99.310229971964588</v>
      </c>
      <c r="H25" s="34">
        <f t="shared" si="3"/>
        <v>16319650.09129294</v>
      </c>
      <c r="I25" s="38">
        <f>'jan-mar'!H25</f>
        <v>14980280.035208188</v>
      </c>
      <c r="J25" s="38">
        <f t="shared" si="4"/>
        <v>1339370.0560847521</v>
      </c>
      <c r="M25" s="24"/>
    </row>
    <row r="26" spans="1:13" x14ac:dyDescent="0.3">
      <c r="A26" s="11">
        <v>20</v>
      </c>
      <c r="B26" s="16" t="s">
        <v>60</v>
      </c>
      <c r="C26" s="13">
        <v>118527</v>
      </c>
      <c r="D26" s="36">
        <v>75758</v>
      </c>
      <c r="E26" s="34">
        <f t="shared" si="0"/>
        <v>1564.5476385332242</v>
      </c>
      <c r="F26" s="15">
        <f>IF(ISNUMBER(C26),E26/E$28,"")</f>
        <v>0.89092445358888195</v>
      </c>
      <c r="G26" s="34">
        <f t="shared" si="2"/>
        <v>167.60360756495331</v>
      </c>
      <c r="H26" s="34">
        <f t="shared" si="3"/>
        <v>12697314.101905733</v>
      </c>
      <c r="I26" s="38">
        <f>'jan-mar'!H26</f>
        <v>12477308.480845261</v>
      </c>
      <c r="J26" s="38">
        <f t="shared" si="4"/>
        <v>220005.62106047198</v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4.4" thickBot="1" x14ac:dyDescent="0.35">
      <c r="A28" s="20"/>
      <c r="B28" s="20" t="s">
        <v>8</v>
      </c>
      <c r="C28" s="31">
        <f>IF(ISNUMBER(C26),SUM(C8:C26),"")</f>
        <v>9156251</v>
      </c>
      <c r="D28" s="35">
        <f>IF(ISNUMBER(D26),SUM(D8:D26),"")</f>
        <v>5213985</v>
      </c>
      <c r="E28" s="35">
        <f t="shared" si="0"/>
        <v>1756.0946186074566</v>
      </c>
      <c r="F28" s="22">
        <f>IF(ISNUMBER(E28),E28/E$28,"")</f>
        <v>1</v>
      </c>
      <c r="G28" s="35"/>
      <c r="H28" s="35">
        <f>IF(ISNUMBER(H26),SUM(H8:H26),"")</f>
        <v>-3.3900141716003418E-7</v>
      </c>
      <c r="I28" s="21">
        <f>'jan-mar'!H28</f>
        <v>2.3469328880310059E-7</v>
      </c>
      <c r="J28" s="21">
        <f t="shared" si="4"/>
        <v>-5.7369470596313477E-7</v>
      </c>
    </row>
    <row r="29" spans="1:13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43" t="s">
        <v>66</v>
      </c>
      <c r="D1" s="44"/>
      <c r="E1" s="44"/>
      <c r="F1" s="44"/>
      <c r="G1" s="44"/>
      <c r="H1" s="45"/>
      <c r="I1" s="25"/>
      <c r="J1" s="26"/>
    </row>
    <row r="2" spans="1:13" x14ac:dyDescent="0.3">
      <c r="A2" s="46" t="s">
        <v>0</v>
      </c>
      <c r="B2" s="46" t="s">
        <v>1</v>
      </c>
      <c r="C2" s="4" t="s">
        <v>12</v>
      </c>
      <c r="D2" s="4" t="s">
        <v>3</v>
      </c>
      <c r="E2" s="49" t="s">
        <v>67</v>
      </c>
      <c r="F2" s="50"/>
      <c r="G2" s="32" t="s">
        <v>19</v>
      </c>
      <c r="H2" s="33"/>
      <c r="I2" s="27"/>
      <c r="J2" s="28"/>
    </row>
    <row r="3" spans="1:13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3">
      <c r="A5" s="48"/>
      <c r="B5" s="48"/>
      <c r="C5" s="6"/>
      <c r="D5" s="6"/>
      <c r="E5" s="7"/>
      <c r="F5" s="7" t="s">
        <v>6</v>
      </c>
      <c r="G5" s="7" t="s">
        <v>13</v>
      </c>
      <c r="H5" s="7" t="s">
        <v>13</v>
      </c>
      <c r="I5" s="29" t="s">
        <v>10</v>
      </c>
      <c r="J5" s="30" t="s">
        <v>23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42</v>
      </c>
      <c r="C8" s="13">
        <v>420903</v>
      </c>
      <c r="D8" s="36">
        <v>289867</v>
      </c>
      <c r="E8" s="34">
        <f>IF(ISNUMBER(C8),C8*1000/D8,"")</f>
        <v>1452.0555979121459</v>
      </c>
      <c r="F8" s="15">
        <f>IF(ISNUMBER(C8),E8/E$28,"")</f>
        <v>0.85211791610409826</v>
      </c>
      <c r="G8" s="34">
        <f>IF(ISNUMBER(C8),($E$28-E8)*0.875,"")</f>
        <v>220.49927390566623</v>
      </c>
      <c r="H8" s="34">
        <f>IF(ISNUMBER(C8),G8*D8,"")</f>
        <v>63915463.029213756</v>
      </c>
      <c r="I8" s="38">
        <f>'jan-feb'!H8</f>
        <v>28146304.527559049</v>
      </c>
      <c r="J8" s="38">
        <f>IF(ISNUMBER(C8),H8-I8,"")</f>
        <v>35769158.501654707</v>
      </c>
      <c r="M8" s="24"/>
    </row>
    <row r="9" spans="1:13" x14ac:dyDescent="0.3">
      <c r="A9" s="11">
        <v>2</v>
      </c>
      <c r="B9" s="12" t="s">
        <v>43</v>
      </c>
      <c r="C9" s="13">
        <v>1143435</v>
      </c>
      <c r="D9" s="36">
        <v>594533</v>
      </c>
      <c r="E9" s="34">
        <f t="shared" ref="E9:E28" si="0">IF(ISNUMBER(C9),C9*1000/D9,"")</f>
        <v>1923.2490038399887</v>
      </c>
      <c r="F9" s="15">
        <f t="shared" ref="F9:F25" si="1">IF(ISNUMBER(C9),E9/E$28,"")</f>
        <v>1.1286309805615093</v>
      </c>
      <c r="G9" s="34">
        <f t="shared" ref="G9:G26" si="2">IF(ISNUMBER(C9),($E$28-E9)*0.875,"")</f>
        <v>-191.79495628119625</v>
      </c>
      <c r="H9" s="34">
        <f t="shared" ref="H9:H26" si="3">IF(ISNUMBER(C9),G9*D9,"")</f>
        <v>-114028430.74272846</v>
      </c>
      <c r="I9" s="38">
        <f>'jan-feb'!H9</f>
        <v>-33071622.846225098</v>
      </c>
      <c r="J9" s="38">
        <f t="shared" ref="J9:J28" si="4">IF(ISNUMBER(C9),H9-I9,"")</f>
        <v>-80956807.896503359</v>
      </c>
      <c r="M9" s="24"/>
    </row>
    <row r="10" spans="1:13" x14ac:dyDescent="0.3">
      <c r="A10" s="11">
        <v>3</v>
      </c>
      <c r="B10" s="16" t="s">
        <v>44</v>
      </c>
      <c r="C10" s="13">
        <v>1357667</v>
      </c>
      <c r="D10" s="36">
        <v>658390</v>
      </c>
      <c r="E10" s="34">
        <f t="shared" si="0"/>
        <v>2062.1014899983293</v>
      </c>
      <c r="F10" s="15">
        <f t="shared" si="1"/>
        <v>1.2101145624031717</v>
      </c>
      <c r="G10" s="34">
        <f t="shared" si="2"/>
        <v>-313.29088166974418</v>
      </c>
      <c r="H10" s="34">
        <f t="shared" si="3"/>
        <v>-206267583.58254287</v>
      </c>
      <c r="I10" s="38">
        <f>'jan-feb'!H10</f>
        <v>-55938447.371468231</v>
      </c>
      <c r="J10" s="38">
        <f t="shared" si="4"/>
        <v>-150329136.21107465</v>
      </c>
      <c r="M10" s="24"/>
    </row>
    <row r="11" spans="1:13" x14ac:dyDescent="0.3">
      <c r="A11" s="11">
        <v>4</v>
      </c>
      <c r="B11" s="16" t="s">
        <v>45</v>
      </c>
      <c r="C11" s="13">
        <v>273862</v>
      </c>
      <c r="D11" s="36">
        <v>195356</v>
      </c>
      <c r="E11" s="34">
        <f t="shared" si="0"/>
        <v>1401.8612174696452</v>
      </c>
      <c r="F11" s="15">
        <f t="shared" si="1"/>
        <v>0.8226620668072121</v>
      </c>
      <c r="G11" s="34">
        <f t="shared" si="2"/>
        <v>264.41935679285433</v>
      </c>
      <c r="H11" s="34">
        <f t="shared" si="3"/>
        <v>51655907.865624852</v>
      </c>
      <c r="I11" s="38">
        <f>'jan-feb'!H11</f>
        <v>22741432.862436317</v>
      </c>
      <c r="J11" s="38">
        <f t="shared" si="4"/>
        <v>28914475.003188536</v>
      </c>
      <c r="M11" s="24"/>
    </row>
    <row r="12" spans="1:13" x14ac:dyDescent="0.3">
      <c r="A12" s="11">
        <v>5</v>
      </c>
      <c r="B12" s="16" t="s">
        <v>46</v>
      </c>
      <c r="C12" s="13">
        <v>273358</v>
      </c>
      <c r="D12" s="36">
        <v>188953</v>
      </c>
      <c r="E12" s="34">
        <f t="shared" si="0"/>
        <v>1446.6983853127497</v>
      </c>
      <c r="F12" s="15">
        <f t="shared" si="1"/>
        <v>0.84897411304112458</v>
      </c>
      <c r="G12" s="34">
        <f t="shared" si="2"/>
        <v>225.18683493013793</v>
      </c>
      <c r="H12" s="34">
        <f t="shared" si="3"/>
        <v>42549728.020554356</v>
      </c>
      <c r="I12" s="38">
        <f>'jan-feb'!H12</f>
        <v>16944288.628994916</v>
      </c>
      <c r="J12" s="38">
        <f t="shared" si="4"/>
        <v>25605439.391559441</v>
      </c>
      <c r="M12" s="24"/>
    </row>
    <row r="13" spans="1:13" x14ac:dyDescent="0.3">
      <c r="A13" s="11">
        <v>6</v>
      </c>
      <c r="B13" s="16" t="s">
        <v>47</v>
      </c>
      <c r="C13" s="13">
        <v>461802</v>
      </c>
      <c r="D13" s="36">
        <v>277684</v>
      </c>
      <c r="E13" s="34">
        <f t="shared" si="0"/>
        <v>1663.0486452226271</v>
      </c>
      <c r="F13" s="15">
        <f t="shared" si="1"/>
        <v>0.97593614733792633</v>
      </c>
      <c r="G13" s="34">
        <f t="shared" si="2"/>
        <v>35.880357508995189</v>
      </c>
      <c r="H13" s="34">
        <f t="shared" si="3"/>
        <v>9963401.1945278198</v>
      </c>
      <c r="I13" s="38">
        <f>'jan-feb'!H13</f>
        <v>3047503.7980546677</v>
      </c>
      <c r="J13" s="38">
        <f t="shared" si="4"/>
        <v>6915897.3964731526</v>
      </c>
      <c r="M13" s="24"/>
    </row>
    <row r="14" spans="1:13" x14ac:dyDescent="0.3">
      <c r="A14" s="11">
        <v>7</v>
      </c>
      <c r="B14" s="16" t="s">
        <v>48</v>
      </c>
      <c r="C14" s="13">
        <v>376603</v>
      </c>
      <c r="D14" s="36">
        <v>244967</v>
      </c>
      <c r="E14" s="34">
        <f t="shared" si="0"/>
        <v>1537.3621753134096</v>
      </c>
      <c r="F14" s="15">
        <f t="shared" si="1"/>
        <v>0.90217885252392793</v>
      </c>
      <c r="G14" s="34">
        <f t="shared" si="2"/>
        <v>145.85601867956052</v>
      </c>
      <c r="H14" s="34">
        <f t="shared" si="3"/>
        <v>35729911.327875905</v>
      </c>
      <c r="I14" s="38">
        <f>'jan-feb'!H14</f>
        <v>20084488.061602611</v>
      </c>
      <c r="J14" s="38">
        <f t="shared" si="4"/>
        <v>15645423.266273294</v>
      </c>
      <c r="M14" s="24"/>
    </row>
    <row r="15" spans="1:13" x14ac:dyDescent="0.3">
      <c r="A15" s="11">
        <v>8</v>
      </c>
      <c r="B15" s="16" t="s">
        <v>49</v>
      </c>
      <c r="C15" s="13">
        <v>266329</v>
      </c>
      <c r="D15" s="36">
        <v>172494</v>
      </c>
      <c r="E15" s="34">
        <f t="shared" si="0"/>
        <v>1543.9899358818277</v>
      </c>
      <c r="F15" s="15">
        <f t="shared" si="1"/>
        <v>0.90606825836494242</v>
      </c>
      <c r="G15" s="34">
        <f t="shared" si="2"/>
        <v>140.05672818219466</v>
      </c>
      <c r="H15" s="34">
        <f t="shared" si="3"/>
        <v>24158945.271059487</v>
      </c>
      <c r="I15" s="38">
        <f>'jan-feb'!H15</f>
        <v>5643191.8480778197</v>
      </c>
      <c r="J15" s="38">
        <f t="shared" si="4"/>
        <v>18515753.422981668</v>
      </c>
      <c r="M15" s="24"/>
    </row>
    <row r="16" spans="1:13" x14ac:dyDescent="0.3">
      <c r="A16" s="11">
        <v>9</v>
      </c>
      <c r="B16" s="16" t="s">
        <v>50</v>
      </c>
      <c r="C16" s="13">
        <v>175584</v>
      </c>
      <c r="D16" s="36">
        <v>115785</v>
      </c>
      <c r="E16" s="34">
        <f t="shared" si="0"/>
        <v>1516.4658634538152</v>
      </c>
      <c r="F16" s="15">
        <f t="shared" si="1"/>
        <v>0.88991615284379055</v>
      </c>
      <c r="G16" s="34">
        <f t="shared" si="2"/>
        <v>164.14029155670556</v>
      </c>
      <c r="H16" s="34">
        <f t="shared" si="3"/>
        <v>19004983.657893155</v>
      </c>
      <c r="I16" s="38">
        <f>'jan-feb'!H16</f>
        <v>6676269.3376563238</v>
      </c>
      <c r="J16" s="38">
        <f t="shared" si="4"/>
        <v>12328714.320236832</v>
      </c>
      <c r="M16" s="24"/>
    </row>
    <row r="17" spans="1:13" x14ac:dyDescent="0.3">
      <c r="A17" s="11">
        <v>10</v>
      </c>
      <c r="B17" s="16" t="s">
        <v>51</v>
      </c>
      <c r="C17" s="13">
        <v>276703</v>
      </c>
      <c r="D17" s="36">
        <v>182701</v>
      </c>
      <c r="E17" s="34">
        <f t="shared" si="0"/>
        <v>1514.5127831812633</v>
      </c>
      <c r="F17" s="15">
        <f t="shared" si="1"/>
        <v>0.88877001581279547</v>
      </c>
      <c r="G17" s="34">
        <f t="shared" si="2"/>
        <v>165.84923679518849</v>
      </c>
      <c r="H17" s="34">
        <f t="shared" si="3"/>
        <v>30300821.411717732</v>
      </c>
      <c r="I17" s="38">
        <f>'jan-feb'!H17</f>
        <v>10340061.567855494</v>
      </c>
      <c r="J17" s="38">
        <f t="shared" si="4"/>
        <v>19960759.843862236</v>
      </c>
      <c r="M17" s="24"/>
    </row>
    <row r="18" spans="1:13" x14ac:dyDescent="0.3">
      <c r="A18" s="11">
        <v>11</v>
      </c>
      <c r="B18" s="16" t="s">
        <v>52</v>
      </c>
      <c r="C18" s="13">
        <v>904533</v>
      </c>
      <c r="D18" s="36">
        <v>470175</v>
      </c>
      <c r="E18" s="34">
        <f t="shared" si="0"/>
        <v>1923.8219811772212</v>
      </c>
      <c r="F18" s="15">
        <f t="shared" si="1"/>
        <v>1.1289672240602291</v>
      </c>
      <c r="G18" s="34">
        <f t="shared" si="2"/>
        <v>-192.29631145127468</v>
      </c>
      <c r="H18" s="34">
        <f t="shared" si="3"/>
        <v>-90412918.236603066</v>
      </c>
      <c r="I18" s="38">
        <f>'jan-feb'!H18</f>
        <v>-38445573.761000432</v>
      </c>
      <c r="J18" s="38">
        <f t="shared" si="4"/>
        <v>-51967344.475602634</v>
      </c>
      <c r="M18" s="24"/>
    </row>
    <row r="19" spans="1:13" x14ac:dyDescent="0.3">
      <c r="A19" s="11">
        <v>12</v>
      </c>
      <c r="B19" s="16" t="s">
        <v>53</v>
      </c>
      <c r="C19" s="13">
        <v>896912</v>
      </c>
      <c r="D19" s="36">
        <v>516497</v>
      </c>
      <c r="E19" s="34">
        <f t="shared" si="0"/>
        <v>1736.5289633821687</v>
      </c>
      <c r="F19" s="15">
        <f t="shared" si="1"/>
        <v>1.0190570138356037</v>
      </c>
      <c r="G19" s="34">
        <f t="shared" si="2"/>
        <v>-28.414920880603745</v>
      </c>
      <c r="H19" s="34">
        <f t="shared" si="3"/>
        <v>-14676221.390069192</v>
      </c>
      <c r="I19" s="38">
        <f>'jan-feb'!H19</f>
        <v>-12272734.321445089</v>
      </c>
      <c r="J19" s="38">
        <f t="shared" si="4"/>
        <v>-2403487.0686241034</v>
      </c>
      <c r="M19" s="24"/>
    </row>
    <row r="20" spans="1:13" x14ac:dyDescent="0.3">
      <c r="A20" s="11">
        <v>14</v>
      </c>
      <c r="B20" s="16" t="s">
        <v>54</v>
      </c>
      <c r="C20" s="13">
        <v>181507</v>
      </c>
      <c r="D20" s="36">
        <v>109530</v>
      </c>
      <c r="E20" s="34">
        <f t="shared" si="0"/>
        <v>1657.1441614169635</v>
      </c>
      <c r="F20" s="15">
        <f t="shared" si="1"/>
        <v>0.97247118604898752</v>
      </c>
      <c r="G20" s="34">
        <f t="shared" si="2"/>
        <v>41.046780838950866</v>
      </c>
      <c r="H20" s="34">
        <f t="shared" si="3"/>
        <v>4495853.9052902879</v>
      </c>
      <c r="I20" s="38">
        <f>'jan-feb'!H20</f>
        <v>-6152863.3626678949</v>
      </c>
      <c r="J20" s="38">
        <f t="shared" si="4"/>
        <v>10648717.267958183</v>
      </c>
      <c r="M20" s="24"/>
    </row>
    <row r="21" spans="1:13" x14ac:dyDescent="0.3">
      <c r="A21" s="11">
        <v>15</v>
      </c>
      <c r="B21" s="16" t="s">
        <v>55</v>
      </c>
      <c r="C21" s="13">
        <v>429107</v>
      </c>
      <c r="D21" s="36">
        <v>265290</v>
      </c>
      <c r="E21" s="34">
        <f t="shared" si="0"/>
        <v>1617.5016020204305</v>
      </c>
      <c r="F21" s="15">
        <f t="shared" si="1"/>
        <v>0.94920752097267935</v>
      </c>
      <c r="G21" s="34">
        <f t="shared" si="2"/>
        <v>75.734020310917231</v>
      </c>
      <c r="H21" s="34">
        <f t="shared" si="3"/>
        <v>20091478.248283233</v>
      </c>
      <c r="I21" s="38">
        <f>'jan-feb'!H21</f>
        <v>544548.11255212012</v>
      </c>
      <c r="J21" s="38">
        <f t="shared" si="4"/>
        <v>19546930.135731112</v>
      </c>
      <c r="M21" s="24"/>
    </row>
    <row r="22" spans="1:13" x14ac:dyDescent="0.3">
      <c r="A22" s="11">
        <v>16</v>
      </c>
      <c r="B22" s="16" t="s">
        <v>56</v>
      </c>
      <c r="C22" s="13">
        <v>509390</v>
      </c>
      <c r="D22" s="36">
        <v>313370</v>
      </c>
      <c r="E22" s="34">
        <f t="shared" si="0"/>
        <v>1625.5225452340683</v>
      </c>
      <c r="F22" s="15">
        <f t="shared" si="1"/>
        <v>0.95391449598535916</v>
      </c>
      <c r="G22" s="34">
        <f t="shared" si="2"/>
        <v>68.715694998984162</v>
      </c>
      <c r="H22" s="34">
        <f t="shared" si="3"/>
        <v>21533437.341831665</v>
      </c>
      <c r="I22" s="38">
        <f>'jan-feb'!H22</f>
        <v>6460467.1144048125</v>
      </c>
      <c r="J22" s="38">
        <f t="shared" si="4"/>
        <v>15072970.227426853</v>
      </c>
      <c r="M22" s="24"/>
    </row>
    <row r="23" spans="1:13" x14ac:dyDescent="0.3">
      <c r="A23" s="11">
        <v>17</v>
      </c>
      <c r="B23" s="16" t="s">
        <v>57</v>
      </c>
      <c r="C23" s="13">
        <v>188263</v>
      </c>
      <c r="D23" s="36">
        <v>136399</v>
      </c>
      <c r="E23" s="34">
        <f t="shared" si="0"/>
        <v>1380.2373917697344</v>
      </c>
      <c r="F23" s="15">
        <f t="shared" si="1"/>
        <v>0.80997243610705139</v>
      </c>
      <c r="G23" s="34">
        <f t="shared" si="2"/>
        <v>283.34020428027634</v>
      </c>
      <c r="H23" s="34">
        <f t="shared" si="3"/>
        <v>38647320.523625411</v>
      </c>
      <c r="I23" s="38">
        <f>'jan-feb'!H23</f>
        <v>15358801.389532195</v>
      </c>
      <c r="J23" s="38">
        <f t="shared" si="4"/>
        <v>23288519.134093218</v>
      </c>
      <c r="M23" s="24"/>
    </row>
    <row r="24" spans="1:13" x14ac:dyDescent="0.3">
      <c r="A24" s="11">
        <v>18</v>
      </c>
      <c r="B24" s="16" t="s">
        <v>58</v>
      </c>
      <c r="C24" s="13">
        <v>371215</v>
      </c>
      <c r="D24" s="36">
        <v>241906</v>
      </c>
      <c r="E24" s="34">
        <f t="shared" si="0"/>
        <v>1534.5423428935205</v>
      </c>
      <c r="F24" s="15">
        <f t="shared" si="1"/>
        <v>0.90052407447765093</v>
      </c>
      <c r="G24" s="34">
        <f t="shared" si="2"/>
        <v>148.32337204696344</v>
      </c>
      <c r="H24" s="34">
        <f t="shared" si="3"/>
        <v>35880313.638392739</v>
      </c>
      <c r="I24" s="38">
        <f>'jan-feb'!H24</f>
        <v>6488600.8800370656</v>
      </c>
      <c r="J24" s="38">
        <f t="shared" si="4"/>
        <v>29391712.758355673</v>
      </c>
      <c r="M24" s="24"/>
    </row>
    <row r="25" spans="1:13" x14ac:dyDescent="0.3">
      <c r="A25" s="11">
        <v>19</v>
      </c>
      <c r="B25" s="16" t="s">
        <v>59</v>
      </c>
      <c r="C25" s="13">
        <v>262907</v>
      </c>
      <c r="D25" s="36">
        <v>164330</v>
      </c>
      <c r="E25" s="34">
        <f t="shared" si="0"/>
        <v>1599.8722083612245</v>
      </c>
      <c r="F25" s="15">
        <f t="shared" si="1"/>
        <v>0.93886196519047549</v>
      </c>
      <c r="G25" s="34">
        <f t="shared" si="2"/>
        <v>91.159739762722495</v>
      </c>
      <c r="H25" s="34">
        <f t="shared" si="3"/>
        <v>14980280.035208188</v>
      </c>
      <c r="I25" s="38">
        <f>'jan-feb'!H25</f>
        <v>2000812.4131542381</v>
      </c>
      <c r="J25" s="38">
        <f t="shared" si="4"/>
        <v>12979467.622053949</v>
      </c>
      <c r="M25" s="24"/>
    </row>
    <row r="26" spans="1:13" x14ac:dyDescent="0.3">
      <c r="A26" s="11">
        <v>20</v>
      </c>
      <c r="B26" s="16" t="s">
        <v>60</v>
      </c>
      <c r="C26" s="13">
        <v>114836</v>
      </c>
      <c r="D26" s="36">
        <v>75758</v>
      </c>
      <c r="E26" s="34">
        <f t="shared" si="0"/>
        <v>1515.8267113704164</v>
      </c>
      <c r="F26" s="15">
        <f>IF(ISNUMBER(C26),E26/E$28,"")</f>
        <v>0.88954107564828755</v>
      </c>
      <c r="G26" s="34">
        <f t="shared" si="2"/>
        <v>164.69954962967952</v>
      </c>
      <c r="H26" s="34">
        <f t="shared" si="3"/>
        <v>12477308.480845261</v>
      </c>
      <c r="I26" s="38">
        <f>'jan-feb'!H26</f>
        <v>1404471.1208893033</v>
      </c>
      <c r="J26" s="38">
        <f t="shared" si="4"/>
        <v>11072837.359955959</v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4.4" thickBot="1" x14ac:dyDescent="0.35">
      <c r="A28" s="20"/>
      <c r="B28" s="20" t="s">
        <v>8</v>
      </c>
      <c r="C28" s="31">
        <f>IF(ISNUMBER(C26),SUM(C8:C26),"")</f>
        <v>8884916</v>
      </c>
      <c r="D28" s="35">
        <f>IF(ISNUMBER(D26),SUM(D8:D26),"")</f>
        <v>5213985</v>
      </c>
      <c r="E28" s="35">
        <f t="shared" si="0"/>
        <v>1704.0547680900502</v>
      </c>
      <c r="F28" s="22">
        <f>IF(ISNUMBER(E28),E28/E$28,"")</f>
        <v>1</v>
      </c>
      <c r="G28" s="35"/>
      <c r="H28" s="35">
        <f>IF(ISNUMBER(H26),SUM(H8:H26),"")</f>
        <v>2.3469328880310059E-7</v>
      </c>
      <c r="I28" s="21">
        <f>'jan-feb'!H28</f>
        <v>1.9022263586521149E-7</v>
      </c>
      <c r="J28" s="21">
        <f t="shared" si="4"/>
        <v>4.4470652937889099E-8</v>
      </c>
    </row>
    <row r="29" spans="1:13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43" t="s">
        <v>64</v>
      </c>
      <c r="D1" s="44"/>
      <c r="E1" s="44"/>
      <c r="F1" s="44"/>
      <c r="G1" s="44"/>
      <c r="H1" s="45"/>
      <c r="I1" s="25"/>
      <c r="J1" s="26"/>
    </row>
    <row r="2" spans="1:13" x14ac:dyDescent="0.3">
      <c r="A2" s="46" t="s">
        <v>0</v>
      </c>
      <c r="B2" s="46" t="s">
        <v>1</v>
      </c>
      <c r="C2" s="4" t="s">
        <v>9</v>
      </c>
      <c r="D2" s="4" t="s">
        <v>3</v>
      </c>
      <c r="E2" s="49" t="s">
        <v>65</v>
      </c>
      <c r="F2" s="50"/>
      <c r="G2" s="32" t="s">
        <v>19</v>
      </c>
      <c r="H2" s="33"/>
      <c r="I2" s="27"/>
      <c r="J2" s="28"/>
    </row>
    <row r="3" spans="1:13" x14ac:dyDescent="0.3">
      <c r="A3" s="47"/>
      <c r="B3" s="47"/>
      <c r="C3" s="5">
        <v>2016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3">
      <c r="A4" s="47"/>
      <c r="B4" s="47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3">
      <c r="A5" s="48"/>
      <c r="B5" s="48"/>
      <c r="C5" s="6"/>
      <c r="D5" s="6"/>
      <c r="E5" s="7"/>
      <c r="F5" s="7" t="s">
        <v>6</v>
      </c>
      <c r="G5" s="7" t="s">
        <v>10</v>
      </c>
      <c r="H5" s="7" t="s">
        <v>10</v>
      </c>
      <c r="I5" s="29" t="s">
        <v>7</v>
      </c>
      <c r="J5" s="30" t="s">
        <v>11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42</v>
      </c>
      <c r="C8" s="13">
        <v>178264</v>
      </c>
      <c r="D8" s="36">
        <v>289867</v>
      </c>
      <c r="E8" s="34">
        <f>IF(ISNUMBER(C8),C8*1000/D8,"")</f>
        <v>614.98549334694883</v>
      </c>
      <c r="F8" s="15">
        <f>IF(ISNUMBER(C8),E8/E$28,"")</f>
        <v>0.84713671554700742</v>
      </c>
      <c r="G8" s="34">
        <f>IF(ISNUMBER(C8),($E$28-E8)*0.875,"")</f>
        <v>97.1007549240136</v>
      </c>
      <c r="H8" s="34">
        <f>IF(ISNUMBER(C8),G8*D8,"")</f>
        <v>28146304.527559049</v>
      </c>
      <c r="I8" s="38">
        <f>jan!H8</f>
        <v>25330337.741070423</v>
      </c>
      <c r="J8" s="38">
        <f>IF(ISNUMBER(C8),H8-I8,"")</f>
        <v>2815966.7864886262</v>
      </c>
      <c r="M8" s="24"/>
    </row>
    <row r="9" spans="1:13" x14ac:dyDescent="0.3">
      <c r="A9" s="11">
        <v>2</v>
      </c>
      <c r="B9" s="12" t="s">
        <v>43</v>
      </c>
      <c r="C9" s="13">
        <v>469402</v>
      </c>
      <c r="D9" s="36">
        <v>594533</v>
      </c>
      <c r="E9" s="34">
        <f t="shared" ref="E9:E28" si="0">IF(ISNUMBER(C9),C9*1000/D9,"")</f>
        <v>789.5306063750877</v>
      </c>
      <c r="F9" s="15">
        <f t="shared" ref="F9:F25" si="1">IF(ISNUMBER(C9),E9/E$28,"")</f>
        <v>1.0875709621512935</v>
      </c>
      <c r="G9" s="34">
        <f t="shared" ref="G9:G26" si="2">IF(ISNUMBER(C9),($E$28-E9)*0.875,"")</f>
        <v>-55.626218975607912</v>
      </c>
      <c r="H9" s="34">
        <f t="shared" ref="H9:H26" si="3">IF(ISNUMBER(C9),G9*D9,"")</f>
        <v>-33071622.846225098</v>
      </c>
      <c r="I9" s="38">
        <f>jan!H9</f>
        <v>-43486089.840472288</v>
      </c>
      <c r="J9" s="38">
        <f t="shared" ref="J9:J28" si="4">IF(ISNUMBER(C9),H9-I9,"")</f>
        <v>10414466.994247191</v>
      </c>
      <c r="M9" s="24"/>
    </row>
    <row r="10" spans="1:13" x14ac:dyDescent="0.3">
      <c r="A10" s="11">
        <v>3</v>
      </c>
      <c r="B10" s="16" t="s">
        <v>44</v>
      </c>
      <c r="C10" s="13">
        <v>541893</v>
      </c>
      <c r="D10" s="36">
        <v>658390</v>
      </c>
      <c r="E10" s="34">
        <f t="shared" si="0"/>
        <v>823.05776211667853</v>
      </c>
      <c r="F10" s="15">
        <f t="shared" si="1"/>
        <v>1.1337543029029442</v>
      </c>
      <c r="G10" s="34">
        <f t="shared" si="2"/>
        <v>-84.96248024949989</v>
      </c>
      <c r="H10" s="34">
        <f t="shared" si="3"/>
        <v>-55938447.371468231</v>
      </c>
      <c r="I10" s="38">
        <f>jan!H10</f>
        <v>-63157854.686482608</v>
      </c>
      <c r="J10" s="38">
        <f t="shared" si="4"/>
        <v>7219407.3150143772</v>
      </c>
      <c r="M10" s="24"/>
    </row>
    <row r="11" spans="1:13" x14ac:dyDescent="0.3">
      <c r="A11" s="11">
        <v>4</v>
      </c>
      <c r="B11" s="16" t="s">
        <v>45</v>
      </c>
      <c r="C11" s="13">
        <v>115830</v>
      </c>
      <c r="D11" s="36">
        <v>195356</v>
      </c>
      <c r="E11" s="34">
        <f t="shared" si="0"/>
        <v>592.91754540428758</v>
      </c>
      <c r="F11" s="15">
        <f t="shared" si="1"/>
        <v>0.81673832543658942</v>
      </c>
      <c r="G11" s="34">
        <f t="shared" si="2"/>
        <v>116.41020937384219</v>
      </c>
      <c r="H11" s="34">
        <f t="shared" si="3"/>
        <v>22741432.862436317</v>
      </c>
      <c r="I11" s="38">
        <f>jan!H11</f>
        <v>20552487.787052505</v>
      </c>
      <c r="J11" s="38">
        <f t="shared" si="4"/>
        <v>2188945.0753838122</v>
      </c>
      <c r="M11" s="24"/>
    </row>
    <row r="12" spans="1:13" x14ac:dyDescent="0.3">
      <c r="A12" s="11">
        <v>5</v>
      </c>
      <c r="B12" s="16" t="s">
        <v>46</v>
      </c>
      <c r="C12" s="13">
        <v>117807</v>
      </c>
      <c r="D12" s="36">
        <v>188953</v>
      </c>
      <c r="E12" s="34">
        <f t="shared" si="0"/>
        <v>623.47250374431735</v>
      </c>
      <c r="F12" s="15">
        <f t="shared" si="1"/>
        <v>0.85882749230616584</v>
      </c>
      <c r="G12" s="34">
        <f t="shared" si="2"/>
        <v>89.674620826316144</v>
      </c>
      <c r="H12" s="34">
        <f t="shared" si="3"/>
        <v>16944288.628994916</v>
      </c>
      <c r="I12" s="38">
        <f>jan!H12</f>
        <v>18498462.066442464</v>
      </c>
      <c r="J12" s="38">
        <f t="shared" si="4"/>
        <v>-1554173.4374475479</v>
      </c>
      <c r="M12" s="24"/>
    </row>
    <row r="13" spans="1:13" x14ac:dyDescent="0.3">
      <c r="A13" s="11">
        <v>6</v>
      </c>
      <c r="B13" s="16" t="s">
        <v>47</v>
      </c>
      <c r="C13" s="13">
        <v>198104</v>
      </c>
      <c r="D13" s="36">
        <v>277684</v>
      </c>
      <c r="E13" s="34">
        <f t="shared" si="0"/>
        <v>713.41524898805835</v>
      </c>
      <c r="F13" s="15">
        <f t="shared" si="1"/>
        <v>0.98272277539389008</v>
      </c>
      <c r="G13" s="34">
        <f t="shared" si="2"/>
        <v>10.974718738042768</v>
      </c>
      <c r="H13" s="34">
        <f t="shared" si="3"/>
        <v>3047503.7980546677</v>
      </c>
      <c r="I13" s="38">
        <f>jan!H13</f>
        <v>6018011.6667002365</v>
      </c>
      <c r="J13" s="38">
        <f t="shared" si="4"/>
        <v>-2970507.8686455688</v>
      </c>
      <c r="M13" s="24"/>
    </row>
    <row r="14" spans="1:13" x14ac:dyDescent="0.3">
      <c r="A14" s="11">
        <v>7</v>
      </c>
      <c r="B14" s="16" t="s">
        <v>48</v>
      </c>
      <c r="C14" s="13">
        <v>154882</v>
      </c>
      <c r="D14" s="36">
        <v>244967</v>
      </c>
      <c r="E14" s="34">
        <f t="shared" si="0"/>
        <v>632.25658966309743</v>
      </c>
      <c r="F14" s="15">
        <f t="shared" si="1"/>
        <v>0.87092748779357154</v>
      </c>
      <c r="G14" s="34">
        <f t="shared" si="2"/>
        <v>81.988545647383575</v>
      </c>
      <c r="H14" s="34">
        <f t="shared" si="3"/>
        <v>20084488.061602611</v>
      </c>
      <c r="I14" s="38">
        <f>jan!H14</f>
        <v>14795495.892656967</v>
      </c>
      <c r="J14" s="38">
        <f t="shared" si="4"/>
        <v>5288992.1689456441</v>
      </c>
      <c r="M14" s="24"/>
    </row>
    <row r="15" spans="1:13" x14ac:dyDescent="0.3">
      <c r="A15" s="11">
        <v>8</v>
      </c>
      <c r="B15" s="16" t="s">
        <v>49</v>
      </c>
      <c r="C15" s="13">
        <v>118774</v>
      </c>
      <c r="D15" s="36">
        <v>172494</v>
      </c>
      <c r="E15" s="34">
        <f t="shared" si="0"/>
        <v>688.56887775806695</v>
      </c>
      <c r="F15" s="15">
        <f t="shared" si="1"/>
        <v>0.94849713341575959</v>
      </c>
      <c r="G15" s="34">
        <f t="shared" si="2"/>
        <v>32.715293564285247</v>
      </c>
      <c r="H15" s="34">
        <f t="shared" si="3"/>
        <v>5643191.8480778197</v>
      </c>
      <c r="I15" s="38">
        <f>jan!H15</f>
        <v>12960349.605795754</v>
      </c>
      <c r="J15" s="38">
        <f t="shared" si="4"/>
        <v>-7317157.7577179344</v>
      </c>
      <c r="M15" s="24"/>
    </row>
    <row r="16" spans="1:13" x14ac:dyDescent="0.3">
      <c r="A16" s="11">
        <v>9</v>
      </c>
      <c r="B16" s="16" t="s">
        <v>50</v>
      </c>
      <c r="C16" s="13">
        <v>76425</v>
      </c>
      <c r="D16" s="36">
        <v>115785</v>
      </c>
      <c r="E16" s="34">
        <f t="shared" si="0"/>
        <v>660.05959321155592</v>
      </c>
      <c r="F16" s="15">
        <f t="shared" si="1"/>
        <v>0.90922586289864959</v>
      </c>
      <c r="G16" s="34">
        <f t="shared" si="2"/>
        <v>57.660917542482395</v>
      </c>
      <c r="H16" s="34">
        <f t="shared" si="3"/>
        <v>6676269.3376563238</v>
      </c>
      <c r="I16" s="38">
        <f>jan!H16</f>
        <v>9288412.8823730815</v>
      </c>
      <c r="J16" s="38">
        <f t="shared" si="4"/>
        <v>-2612143.5447167577</v>
      </c>
      <c r="M16" s="24"/>
    </row>
    <row r="17" spans="1:13" x14ac:dyDescent="0.3">
      <c r="A17" s="11">
        <v>10</v>
      </c>
      <c r="B17" s="16" t="s">
        <v>51</v>
      </c>
      <c r="C17" s="13">
        <v>120816</v>
      </c>
      <c r="D17" s="36">
        <v>182701</v>
      </c>
      <c r="E17" s="34">
        <f t="shared" si="0"/>
        <v>661.2771687073415</v>
      </c>
      <c r="F17" s="15">
        <f t="shared" si="1"/>
        <v>0.91090306165795176</v>
      </c>
      <c r="G17" s="34">
        <f t="shared" si="2"/>
        <v>56.595538983670011</v>
      </c>
      <c r="H17" s="34">
        <f t="shared" si="3"/>
        <v>10340061.567855494</v>
      </c>
      <c r="I17" s="38">
        <f>jan!H17</f>
        <v>12995525.680333763</v>
      </c>
      <c r="J17" s="38">
        <f t="shared" si="4"/>
        <v>-2655464.1124782693</v>
      </c>
      <c r="M17" s="24"/>
    </row>
    <row r="18" spans="1:13" x14ac:dyDescent="0.3">
      <c r="A18" s="11">
        <v>11</v>
      </c>
      <c r="B18" s="16" t="s">
        <v>52</v>
      </c>
      <c r="C18" s="13">
        <v>385265</v>
      </c>
      <c r="D18" s="36">
        <v>470175</v>
      </c>
      <c r="E18" s="34">
        <f t="shared" si="0"/>
        <v>819.40766735789862</v>
      </c>
      <c r="F18" s="15">
        <f t="shared" si="1"/>
        <v>1.1287263318063256</v>
      </c>
      <c r="G18" s="34">
        <f t="shared" si="2"/>
        <v>-81.768647335567465</v>
      </c>
      <c r="H18" s="34">
        <f t="shared" si="3"/>
        <v>-38445573.761000432</v>
      </c>
      <c r="I18" s="38">
        <f>jan!H18</f>
        <v>-41433278.316752918</v>
      </c>
      <c r="J18" s="38">
        <f t="shared" si="4"/>
        <v>2987704.555752486</v>
      </c>
      <c r="M18" s="24"/>
    </row>
    <row r="19" spans="1:13" x14ac:dyDescent="0.3">
      <c r="A19" s="11">
        <v>12</v>
      </c>
      <c r="B19" s="16" t="s">
        <v>53</v>
      </c>
      <c r="C19" s="13">
        <v>388981</v>
      </c>
      <c r="D19" s="36">
        <v>516497</v>
      </c>
      <c r="E19" s="34">
        <f t="shared" si="0"/>
        <v>753.11376445555345</v>
      </c>
      <c r="F19" s="15">
        <f t="shared" si="1"/>
        <v>1.0374071059497219</v>
      </c>
      <c r="G19" s="34">
        <f t="shared" si="2"/>
        <v>-23.761482296015444</v>
      </c>
      <c r="H19" s="34">
        <f t="shared" si="3"/>
        <v>-12272734.321445089</v>
      </c>
      <c r="I19" s="38">
        <f>jan!H19</f>
        <v>-9499398.993763864</v>
      </c>
      <c r="J19" s="38">
        <f t="shared" si="4"/>
        <v>-2773335.3276812248</v>
      </c>
      <c r="M19" s="24"/>
    </row>
    <row r="20" spans="1:13" x14ac:dyDescent="0.3">
      <c r="A20" s="11">
        <v>14</v>
      </c>
      <c r="B20" s="16" t="s">
        <v>54</v>
      </c>
      <c r="C20" s="13">
        <v>86546</v>
      </c>
      <c r="D20" s="36">
        <v>109530</v>
      </c>
      <c r="E20" s="34">
        <f t="shared" si="0"/>
        <v>790.15794759426637</v>
      </c>
      <c r="F20" s="15">
        <f t="shared" si="1"/>
        <v>1.0884351187626145</v>
      </c>
      <c r="G20" s="34">
        <f t="shared" si="2"/>
        <v>-56.175142542389253</v>
      </c>
      <c r="H20" s="34">
        <f t="shared" si="3"/>
        <v>-6152863.3626678949</v>
      </c>
      <c r="I20" s="38">
        <f>jan!H20</f>
        <v>3063536.8074994436</v>
      </c>
      <c r="J20" s="38">
        <f t="shared" si="4"/>
        <v>-9216400.1701673381</v>
      </c>
      <c r="M20" s="24"/>
    </row>
    <row r="21" spans="1:13" x14ac:dyDescent="0.3">
      <c r="A21" s="11">
        <v>15</v>
      </c>
      <c r="B21" s="16" t="s">
        <v>55</v>
      </c>
      <c r="C21" s="13">
        <v>191967</v>
      </c>
      <c r="D21" s="36">
        <v>265290</v>
      </c>
      <c r="E21" s="34">
        <f t="shared" si="0"/>
        <v>723.61189641524368</v>
      </c>
      <c r="F21" s="15">
        <f t="shared" si="1"/>
        <v>0.99676856103355793</v>
      </c>
      <c r="G21" s="34">
        <f t="shared" si="2"/>
        <v>2.0526522392556075</v>
      </c>
      <c r="H21" s="34">
        <f t="shared" si="3"/>
        <v>544548.11255212012</v>
      </c>
      <c r="I21" s="38">
        <f>jan!H21</f>
        <v>884302.48253014521</v>
      </c>
      <c r="J21" s="38">
        <f t="shared" si="4"/>
        <v>-339754.36997802509</v>
      </c>
      <c r="M21" s="24"/>
    </row>
    <row r="22" spans="1:13" x14ac:dyDescent="0.3">
      <c r="A22" s="11">
        <v>16</v>
      </c>
      <c r="B22" s="16" t="s">
        <v>56</v>
      </c>
      <c r="C22" s="13">
        <v>220110</v>
      </c>
      <c r="D22" s="36">
        <v>313370</v>
      </c>
      <c r="E22" s="34">
        <f t="shared" si="0"/>
        <v>702.39652806586469</v>
      </c>
      <c r="F22" s="15">
        <f t="shared" si="1"/>
        <v>0.96754459126997583</v>
      </c>
      <c r="G22" s="34">
        <f t="shared" si="2"/>
        <v>20.616099544962225</v>
      </c>
      <c r="H22" s="34">
        <f t="shared" si="3"/>
        <v>6460467.1144048125</v>
      </c>
      <c r="I22" s="38">
        <f>jan!H22</f>
        <v>4733589.4217666574</v>
      </c>
      <c r="J22" s="38">
        <f t="shared" si="4"/>
        <v>1726877.6926381551</v>
      </c>
      <c r="M22" s="24"/>
    </row>
    <row r="23" spans="1:13" x14ac:dyDescent="0.3">
      <c r="A23" s="11">
        <v>17</v>
      </c>
      <c r="B23" s="16" t="s">
        <v>57</v>
      </c>
      <c r="C23" s="13">
        <v>81467</v>
      </c>
      <c r="D23" s="36">
        <v>136399</v>
      </c>
      <c r="E23" s="34">
        <f t="shared" si="0"/>
        <v>597.26977470509314</v>
      </c>
      <c r="F23" s="15">
        <f t="shared" si="1"/>
        <v>0.82273348024117909</v>
      </c>
      <c r="G23" s="34">
        <f t="shared" si="2"/>
        <v>112.60200873563733</v>
      </c>
      <c r="H23" s="34">
        <f t="shared" si="3"/>
        <v>15358801.389532195</v>
      </c>
      <c r="I23" s="38">
        <f>jan!H23</f>
        <v>14354369.282444237</v>
      </c>
      <c r="J23" s="38">
        <f t="shared" si="4"/>
        <v>1004432.1070879586</v>
      </c>
      <c r="M23" s="24"/>
    </row>
    <row r="24" spans="1:13" x14ac:dyDescent="0.3">
      <c r="A24" s="11">
        <v>18</v>
      </c>
      <c r="B24" s="16" t="s">
        <v>58</v>
      </c>
      <c r="C24" s="13">
        <v>168198</v>
      </c>
      <c r="D24" s="36">
        <v>241906</v>
      </c>
      <c r="E24" s="34">
        <f t="shared" si="0"/>
        <v>695.303134275297</v>
      </c>
      <c r="F24" s="15">
        <f t="shared" si="1"/>
        <v>0.95777350823983842</v>
      </c>
      <c r="G24" s="34">
        <f t="shared" si="2"/>
        <v>26.822819111708952</v>
      </c>
      <c r="H24" s="34">
        <f t="shared" si="3"/>
        <v>6488600.8800370656</v>
      </c>
      <c r="I24" s="38">
        <f>jan!H24</f>
        <v>10897283.456176041</v>
      </c>
      <c r="J24" s="38">
        <f t="shared" si="4"/>
        <v>-4408682.5761389751</v>
      </c>
      <c r="M24" s="24"/>
    </row>
    <row r="25" spans="1:13" x14ac:dyDescent="0.3">
      <c r="A25" s="11">
        <v>19</v>
      </c>
      <c r="B25" s="16" t="s">
        <v>59</v>
      </c>
      <c r="C25" s="13">
        <v>117010</v>
      </c>
      <c r="D25" s="36">
        <v>164330</v>
      </c>
      <c r="E25" s="34">
        <f t="shared" si="0"/>
        <v>712.04284062557053</v>
      </c>
      <c r="F25" s="15">
        <f t="shared" si="1"/>
        <v>0.98083229582133979</v>
      </c>
      <c r="G25" s="34">
        <f t="shared" si="2"/>
        <v>12.175576055219608</v>
      </c>
      <c r="H25" s="34">
        <f t="shared" si="3"/>
        <v>2000812.4131542381</v>
      </c>
      <c r="I25" s="38">
        <f>jan!H25</f>
        <v>2216351.5801733257</v>
      </c>
      <c r="J25" s="38">
        <f t="shared" si="4"/>
        <v>-215539.16701908759</v>
      </c>
      <c r="M25" s="24"/>
    </row>
    <row r="26" spans="1:13" x14ac:dyDescent="0.3">
      <c r="A26" s="11">
        <v>20</v>
      </c>
      <c r="B26" s="16" t="s">
        <v>60</v>
      </c>
      <c r="C26" s="13">
        <v>53392</v>
      </c>
      <c r="D26" s="36">
        <v>75758</v>
      </c>
      <c r="E26" s="34">
        <f t="shared" si="0"/>
        <v>704.7704532854616</v>
      </c>
      <c r="F26" s="15">
        <f>IF(ISNUMBER(C26),E26/E$28,"")</f>
        <v>0.97081465086526608</v>
      </c>
      <c r="G26" s="34">
        <f t="shared" si="2"/>
        <v>18.538914977814926</v>
      </c>
      <c r="H26" s="34">
        <f t="shared" si="3"/>
        <v>1404471.1208893033</v>
      </c>
      <c r="I26" s="38">
        <f>jan!H26</f>
        <v>988105.48445670598</v>
      </c>
      <c r="J26" s="38">
        <f t="shared" si="4"/>
        <v>416365.6364325973</v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4.4" thickBot="1" x14ac:dyDescent="0.35">
      <c r="A28" s="20"/>
      <c r="B28" s="20" t="s">
        <v>8</v>
      </c>
      <c r="C28" s="31">
        <f>IF(ISNUMBER(C26),SUM(C8:C26),"")</f>
        <v>3785133</v>
      </c>
      <c r="D28" s="35">
        <f>IF(ISNUMBER(D26),SUM(D8:D26),"")</f>
        <v>5213985</v>
      </c>
      <c r="E28" s="35">
        <f t="shared" si="0"/>
        <v>725.95778468867866</v>
      </c>
      <c r="F28" s="22">
        <f>IF(ISNUMBER(E28),E28/E$28,"")</f>
        <v>1</v>
      </c>
      <c r="G28" s="35"/>
      <c r="H28" s="35">
        <f>IF(ISNUMBER(H26),SUM(H8:H26),"")</f>
        <v>1.9022263586521149E-7</v>
      </c>
      <c r="I28" s="21">
        <f>jan!H28</f>
        <v>8.2072801887989044E-8</v>
      </c>
      <c r="J28" s="21">
        <f t="shared" si="4"/>
        <v>1.0814983397722244E-7</v>
      </c>
    </row>
    <row r="29" spans="1:13" ht="14.4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Korman</cp:lastModifiedBy>
  <cp:lastPrinted>2013-09-25T10:13:34Z</cp:lastPrinted>
  <dcterms:created xsi:type="dcterms:W3CDTF">2012-02-27T18:26:41Z</dcterms:created>
  <dcterms:modified xsi:type="dcterms:W3CDTF">2017-01-18T13:05:26Z</dcterms:modified>
</cp:coreProperties>
</file>