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7\Utbet\Løpende inntutj\"/>
    </mc:Choice>
  </mc:AlternateContent>
  <bookViews>
    <workbookView xWindow="240" yWindow="15" windowWidth="18795" windowHeight="11505"/>
  </bookViews>
  <sheets>
    <sheet name="jan-des" sheetId="10" r:id="rId1"/>
    <sheet name="jan-nov" sheetId="9" r:id="rId2"/>
    <sheet name="jan-sep" sheetId="8" r:id="rId3"/>
    <sheet name="jan-aug" sheetId="7" r:id="rId4"/>
    <sheet name="jan-jul" sheetId="6" r:id="rId5"/>
    <sheet name="jan-mai" sheetId="5" r:id="rId6"/>
    <sheet name="jan-apr" sheetId="4" r:id="rId7"/>
    <sheet name="jan-mar" sheetId="3" r:id="rId8"/>
    <sheet name="jan-feb" sheetId="2" r:id="rId9"/>
    <sheet name="jan" sheetId="1" r:id="rId10"/>
  </sheets>
  <definedNames>
    <definedName name="_xlnm.Print_Titles" localSheetId="8">'jan-feb'!$1:$6</definedName>
  </definedNames>
  <calcPr calcId="162913"/>
</workbook>
</file>

<file path=xl/calcChain.xml><?xml version="1.0" encoding="utf-8"?>
<calcChain xmlns="http://schemas.openxmlformats.org/spreadsheetml/2006/main">
  <c r="E28" i="10" l="1"/>
  <c r="F28" i="10" s="1"/>
  <c r="D28" i="10"/>
  <c r="C28" i="10"/>
  <c r="E26" i="10"/>
  <c r="F26" i="10" s="1"/>
  <c r="G25" i="10"/>
  <c r="H25" i="10" s="1"/>
  <c r="J25" i="10" s="1"/>
  <c r="E25" i="10"/>
  <c r="F25" i="10" s="1"/>
  <c r="G24" i="10"/>
  <c r="H24" i="10" s="1"/>
  <c r="J24" i="10" s="1"/>
  <c r="E24" i="10"/>
  <c r="F24" i="10" s="1"/>
  <c r="G23" i="10"/>
  <c r="H23" i="10" s="1"/>
  <c r="J23" i="10" s="1"/>
  <c r="E23" i="10"/>
  <c r="F23" i="10" s="1"/>
  <c r="G22" i="10"/>
  <c r="H22" i="10" s="1"/>
  <c r="J22" i="10" s="1"/>
  <c r="E22" i="10"/>
  <c r="F22" i="10" s="1"/>
  <c r="G21" i="10"/>
  <c r="H21" i="10" s="1"/>
  <c r="J21" i="10" s="1"/>
  <c r="E21" i="10"/>
  <c r="F21" i="10" s="1"/>
  <c r="G20" i="10"/>
  <c r="H20" i="10" s="1"/>
  <c r="J20" i="10" s="1"/>
  <c r="E20" i="10"/>
  <c r="F20" i="10" s="1"/>
  <c r="G19" i="10"/>
  <c r="H19" i="10" s="1"/>
  <c r="J19" i="10" s="1"/>
  <c r="E19" i="10"/>
  <c r="F19" i="10" s="1"/>
  <c r="G18" i="10"/>
  <c r="H18" i="10" s="1"/>
  <c r="J18" i="10" s="1"/>
  <c r="E18" i="10"/>
  <c r="F18" i="10" s="1"/>
  <c r="G17" i="10"/>
  <c r="H17" i="10" s="1"/>
  <c r="J17" i="10" s="1"/>
  <c r="E17" i="10"/>
  <c r="F17" i="10" s="1"/>
  <c r="G16" i="10"/>
  <c r="H16" i="10" s="1"/>
  <c r="J16" i="10" s="1"/>
  <c r="E16" i="10"/>
  <c r="F16" i="10" s="1"/>
  <c r="G15" i="10"/>
  <c r="H15" i="10" s="1"/>
  <c r="J15" i="10" s="1"/>
  <c r="E15" i="10"/>
  <c r="F15" i="10" s="1"/>
  <c r="G14" i="10"/>
  <c r="H14" i="10" s="1"/>
  <c r="J14" i="10" s="1"/>
  <c r="E14" i="10"/>
  <c r="F14" i="10" s="1"/>
  <c r="G13" i="10"/>
  <c r="H13" i="10" s="1"/>
  <c r="J13" i="10" s="1"/>
  <c r="E13" i="10"/>
  <c r="F13" i="10" s="1"/>
  <c r="G12" i="10"/>
  <c r="H12" i="10" s="1"/>
  <c r="J12" i="10" s="1"/>
  <c r="E12" i="10"/>
  <c r="F12" i="10" s="1"/>
  <c r="G11" i="10"/>
  <c r="H11" i="10" s="1"/>
  <c r="J11" i="10" s="1"/>
  <c r="E11" i="10"/>
  <c r="F11" i="10" s="1"/>
  <c r="G10" i="10"/>
  <c r="H10" i="10" s="1"/>
  <c r="J10" i="10" s="1"/>
  <c r="E10" i="10"/>
  <c r="F10" i="10" s="1"/>
  <c r="G9" i="10"/>
  <c r="H9" i="10" s="1"/>
  <c r="J9" i="10" s="1"/>
  <c r="E9" i="10"/>
  <c r="F9" i="10" s="1"/>
  <c r="G8" i="10"/>
  <c r="H8" i="10" s="1"/>
  <c r="J8" i="10" s="1"/>
  <c r="E8" i="10"/>
  <c r="F8" i="10" s="1"/>
  <c r="D28" i="9"/>
  <c r="C28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D28" i="8"/>
  <c r="C28" i="8"/>
  <c r="E28" i="8" s="1"/>
  <c r="F28" i="8" s="1"/>
  <c r="F26" i="8"/>
  <c r="E26" i="8"/>
  <c r="E25" i="8"/>
  <c r="G25" i="8" s="1"/>
  <c r="H25" i="8" s="1"/>
  <c r="F24" i="8"/>
  <c r="E24" i="8"/>
  <c r="G23" i="8"/>
  <c r="H23" i="8" s="1"/>
  <c r="E23" i="8"/>
  <c r="F23" i="8" s="1"/>
  <c r="F22" i="8"/>
  <c r="E22" i="8"/>
  <c r="E21" i="8"/>
  <c r="G21" i="8" s="1"/>
  <c r="H21" i="8" s="1"/>
  <c r="F20" i="8"/>
  <c r="E20" i="8"/>
  <c r="G19" i="8"/>
  <c r="H19" i="8" s="1"/>
  <c r="E19" i="8"/>
  <c r="F19" i="8" s="1"/>
  <c r="F18" i="8"/>
  <c r="E18" i="8"/>
  <c r="E17" i="8"/>
  <c r="G17" i="8" s="1"/>
  <c r="H17" i="8" s="1"/>
  <c r="F16" i="8"/>
  <c r="E16" i="8"/>
  <c r="G15" i="8"/>
  <c r="H15" i="8" s="1"/>
  <c r="E15" i="8"/>
  <c r="F15" i="8" s="1"/>
  <c r="G14" i="8"/>
  <c r="H14" i="8" s="1"/>
  <c r="F14" i="8"/>
  <c r="E14" i="8"/>
  <c r="E13" i="8"/>
  <c r="G13" i="8" s="1"/>
  <c r="H13" i="8" s="1"/>
  <c r="F12" i="8"/>
  <c r="E12" i="8"/>
  <c r="G12" i="8" s="1"/>
  <c r="H12" i="8" s="1"/>
  <c r="G11" i="8"/>
  <c r="H11" i="8" s="1"/>
  <c r="E11" i="8"/>
  <c r="F11" i="8" s="1"/>
  <c r="G10" i="8"/>
  <c r="H10" i="8" s="1"/>
  <c r="F10" i="8"/>
  <c r="E10" i="8"/>
  <c r="E9" i="8"/>
  <c r="G9" i="8" s="1"/>
  <c r="H9" i="8" s="1"/>
  <c r="F8" i="8"/>
  <c r="E8" i="8"/>
  <c r="G8" i="8" s="1"/>
  <c r="H8" i="8" s="1"/>
  <c r="D28" i="7"/>
  <c r="C28" i="7"/>
  <c r="E28" i="7" s="1"/>
  <c r="F28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F11" i="7" s="1"/>
  <c r="E10" i="7"/>
  <c r="F10" i="7" s="1"/>
  <c r="E9" i="7"/>
  <c r="F9" i="7" s="1"/>
  <c r="E8" i="7"/>
  <c r="F8" i="7" s="1"/>
  <c r="D28" i="6"/>
  <c r="C28" i="6"/>
  <c r="E28" i="6" s="1"/>
  <c r="F28" i="6" s="1"/>
  <c r="E26" i="6"/>
  <c r="F26" i="6" s="1"/>
  <c r="E25" i="6"/>
  <c r="F25" i="6" s="1"/>
  <c r="E24" i="6"/>
  <c r="E23" i="6"/>
  <c r="F23" i="6" s="1"/>
  <c r="E22" i="6"/>
  <c r="F22" i="6" s="1"/>
  <c r="E21" i="6"/>
  <c r="F21" i="6" s="1"/>
  <c r="E20" i="6"/>
  <c r="E19" i="6"/>
  <c r="F19" i="6" s="1"/>
  <c r="E18" i="6"/>
  <c r="F18" i="6" s="1"/>
  <c r="E17" i="6"/>
  <c r="F17" i="6" s="1"/>
  <c r="E16" i="6"/>
  <c r="E15" i="6"/>
  <c r="F15" i="6" s="1"/>
  <c r="E14" i="6"/>
  <c r="F14" i="6" s="1"/>
  <c r="E13" i="6"/>
  <c r="F13" i="6" s="1"/>
  <c r="E12" i="6"/>
  <c r="E11" i="6"/>
  <c r="F11" i="6" s="1"/>
  <c r="E10" i="6"/>
  <c r="F10" i="6" s="1"/>
  <c r="E9" i="6"/>
  <c r="F9" i="6" s="1"/>
  <c r="E8" i="6"/>
  <c r="D28" i="5"/>
  <c r="C28" i="5"/>
  <c r="E28" i="5" s="1"/>
  <c r="F28" i="5" s="1"/>
  <c r="G26" i="5"/>
  <c r="H26" i="5" s="1"/>
  <c r="E26" i="5"/>
  <c r="F26" i="5" s="1"/>
  <c r="F25" i="5"/>
  <c r="E25" i="5"/>
  <c r="E24" i="5"/>
  <c r="F24" i="5" s="1"/>
  <c r="E23" i="5"/>
  <c r="F23" i="5" s="1"/>
  <c r="G22" i="5"/>
  <c r="H22" i="5" s="1"/>
  <c r="E22" i="5"/>
  <c r="F22" i="5" s="1"/>
  <c r="F21" i="5"/>
  <c r="E21" i="5"/>
  <c r="E20" i="5"/>
  <c r="F20" i="5" s="1"/>
  <c r="E19" i="5"/>
  <c r="F19" i="5" s="1"/>
  <c r="G18" i="5"/>
  <c r="H18" i="5" s="1"/>
  <c r="E18" i="5"/>
  <c r="F18" i="5" s="1"/>
  <c r="F17" i="5"/>
  <c r="E17" i="5"/>
  <c r="E16" i="5"/>
  <c r="F16" i="5" s="1"/>
  <c r="E15" i="5"/>
  <c r="F15" i="5" s="1"/>
  <c r="G14" i="5"/>
  <c r="H14" i="5" s="1"/>
  <c r="E14" i="5"/>
  <c r="F14" i="5" s="1"/>
  <c r="F13" i="5"/>
  <c r="E13" i="5"/>
  <c r="E12" i="5"/>
  <c r="F12" i="5" s="1"/>
  <c r="E11" i="5"/>
  <c r="F11" i="5" s="1"/>
  <c r="G10" i="5"/>
  <c r="H10" i="5" s="1"/>
  <c r="E10" i="5"/>
  <c r="F10" i="5" s="1"/>
  <c r="F9" i="5"/>
  <c r="E9" i="5"/>
  <c r="E8" i="5"/>
  <c r="F8" i="5" s="1"/>
  <c r="D28" i="4"/>
  <c r="C28" i="4"/>
  <c r="E28" i="4" s="1"/>
  <c r="E26" i="4"/>
  <c r="E25" i="4"/>
  <c r="E24" i="4"/>
  <c r="E23" i="4"/>
  <c r="F23" i="4" s="1"/>
  <c r="E22" i="4"/>
  <c r="E21" i="4"/>
  <c r="E20" i="4"/>
  <c r="E19" i="4"/>
  <c r="F19" i="4" s="1"/>
  <c r="E18" i="4"/>
  <c r="F18" i="4" s="1"/>
  <c r="E17" i="4"/>
  <c r="E16" i="4"/>
  <c r="E15" i="4"/>
  <c r="F15" i="4" s="1"/>
  <c r="E14" i="4"/>
  <c r="F14" i="4" s="1"/>
  <c r="E13" i="4"/>
  <c r="E12" i="4"/>
  <c r="E11" i="4"/>
  <c r="F11" i="4" s="1"/>
  <c r="E10" i="4"/>
  <c r="F10" i="4" s="1"/>
  <c r="E9" i="4"/>
  <c r="E8" i="4"/>
  <c r="D28" i="3"/>
  <c r="C28" i="3"/>
  <c r="E28" i="3" s="1"/>
  <c r="F28" i="3" s="1"/>
  <c r="E26" i="3"/>
  <c r="F26" i="3" s="1"/>
  <c r="E25" i="3"/>
  <c r="E24" i="3"/>
  <c r="E23" i="3"/>
  <c r="E22" i="3"/>
  <c r="F22" i="3" s="1"/>
  <c r="E21" i="3"/>
  <c r="E20" i="3"/>
  <c r="E19" i="3"/>
  <c r="E18" i="3"/>
  <c r="F18" i="3" s="1"/>
  <c r="E17" i="3"/>
  <c r="E16" i="3"/>
  <c r="E15" i="3"/>
  <c r="E14" i="3"/>
  <c r="F14" i="3" s="1"/>
  <c r="E13" i="3"/>
  <c r="E12" i="3"/>
  <c r="E11" i="3"/>
  <c r="F11" i="3" s="1"/>
  <c r="E10" i="3"/>
  <c r="F10" i="3" s="1"/>
  <c r="E9" i="3"/>
  <c r="E8" i="3"/>
  <c r="D28" i="2"/>
  <c r="C28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D28" i="1"/>
  <c r="C28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G26" i="10" l="1"/>
  <c r="H26" i="10" s="1"/>
  <c r="F23" i="9"/>
  <c r="F20" i="9"/>
  <c r="F15" i="9"/>
  <c r="F8" i="9"/>
  <c r="F12" i="9"/>
  <c r="F16" i="9"/>
  <c r="F9" i="9"/>
  <c r="F13" i="9"/>
  <c r="F17" i="9"/>
  <c r="F25" i="9"/>
  <c r="F10" i="9"/>
  <c r="F14" i="9"/>
  <c r="F22" i="9"/>
  <c r="F26" i="9"/>
  <c r="E28" i="9"/>
  <c r="F9" i="8"/>
  <c r="F13" i="8"/>
  <c r="F17" i="8"/>
  <c r="G18" i="8"/>
  <c r="H18" i="8" s="1"/>
  <c r="F21" i="8"/>
  <c r="G22" i="8"/>
  <c r="H22" i="8" s="1"/>
  <c r="F25" i="8"/>
  <c r="G26" i="8"/>
  <c r="H26" i="8" s="1"/>
  <c r="I26" i="9" s="1"/>
  <c r="G16" i="8"/>
  <c r="H16" i="8" s="1"/>
  <c r="G20" i="8"/>
  <c r="H20" i="8" s="1"/>
  <c r="G24" i="8"/>
  <c r="H24" i="8" s="1"/>
  <c r="F8" i="6"/>
  <c r="F12" i="6"/>
  <c r="F16" i="6"/>
  <c r="F20" i="6"/>
  <c r="F24" i="6"/>
  <c r="G8" i="5"/>
  <c r="H8" i="5" s="1"/>
  <c r="G12" i="5"/>
  <c r="H12" i="5" s="1"/>
  <c r="G16" i="5"/>
  <c r="H16" i="5" s="1"/>
  <c r="G20" i="5"/>
  <c r="H20" i="5" s="1"/>
  <c r="G24" i="5"/>
  <c r="H24" i="5" s="1"/>
  <c r="G9" i="5"/>
  <c r="H9" i="5" s="1"/>
  <c r="G13" i="5"/>
  <c r="H13" i="5" s="1"/>
  <c r="G17" i="5"/>
  <c r="H17" i="5" s="1"/>
  <c r="G21" i="5"/>
  <c r="H21" i="5" s="1"/>
  <c r="G25" i="5"/>
  <c r="H25" i="5" s="1"/>
  <c r="G11" i="5"/>
  <c r="H11" i="5" s="1"/>
  <c r="I11" i="6" s="1"/>
  <c r="G15" i="5"/>
  <c r="H15" i="5" s="1"/>
  <c r="I15" i="6" s="1"/>
  <c r="G19" i="5"/>
  <c r="H19" i="5" s="1"/>
  <c r="G23" i="5"/>
  <c r="H23" i="5" s="1"/>
  <c r="F22" i="4"/>
  <c r="F26" i="4"/>
  <c r="F20" i="3"/>
  <c r="F15" i="3"/>
  <c r="F19" i="3"/>
  <c r="F23" i="3"/>
  <c r="F8" i="3"/>
  <c r="F12" i="3"/>
  <c r="F16" i="3"/>
  <c r="F24" i="3"/>
  <c r="F9" i="3"/>
  <c r="F13" i="3"/>
  <c r="F17" i="3"/>
  <c r="F21" i="3"/>
  <c r="F25" i="3"/>
  <c r="F15" i="1"/>
  <c r="F19" i="1"/>
  <c r="F23" i="1"/>
  <c r="E28" i="1"/>
  <c r="F28" i="1" s="1"/>
  <c r="F20" i="1"/>
  <c r="F16" i="1"/>
  <c r="F24" i="1"/>
  <c r="F12" i="1"/>
  <c r="F10" i="1"/>
  <c r="F14" i="1"/>
  <c r="F18" i="1"/>
  <c r="F22" i="1"/>
  <c r="G10" i="1"/>
  <c r="H10" i="1" s="1"/>
  <c r="F13" i="1"/>
  <c r="G9" i="1"/>
  <c r="H9" i="1" s="1"/>
  <c r="G17" i="1"/>
  <c r="H17" i="1" s="1"/>
  <c r="G21" i="1"/>
  <c r="H21" i="1" s="1"/>
  <c r="G25" i="1"/>
  <c r="H25" i="1" s="1"/>
  <c r="F26" i="1"/>
  <c r="F9" i="1"/>
  <c r="G14" i="1"/>
  <c r="H14" i="1" s="1"/>
  <c r="F17" i="1"/>
  <c r="G18" i="1"/>
  <c r="H18" i="1" s="1"/>
  <c r="F21" i="1"/>
  <c r="G22" i="1"/>
  <c r="H22" i="1" s="1"/>
  <c r="F25" i="1"/>
  <c r="G13" i="1"/>
  <c r="H13" i="1" s="1"/>
  <c r="F8" i="1"/>
  <c r="G12" i="1"/>
  <c r="H12" i="1" s="1"/>
  <c r="G16" i="1"/>
  <c r="H16" i="1" s="1"/>
  <c r="G20" i="1"/>
  <c r="H20" i="1" s="1"/>
  <c r="G24" i="1"/>
  <c r="H24" i="1" s="1"/>
  <c r="G11" i="1"/>
  <c r="H11" i="1" s="1"/>
  <c r="G15" i="1"/>
  <c r="H15" i="1" s="1"/>
  <c r="G19" i="1"/>
  <c r="H19" i="1" s="1"/>
  <c r="G23" i="1"/>
  <c r="H23" i="1" s="1"/>
  <c r="G26" i="1"/>
  <c r="H26" i="1" s="1"/>
  <c r="J16" i="5"/>
  <c r="H28" i="8"/>
  <c r="G8" i="7"/>
  <c r="H8" i="7" s="1"/>
  <c r="G9" i="7"/>
  <c r="H9" i="7" s="1"/>
  <c r="G10" i="7"/>
  <c r="H10" i="7" s="1"/>
  <c r="G11" i="7"/>
  <c r="H11" i="7" s="1"/>
  <c r="G12" i="7"/>
  <c r="H12" i="7" s="1"/>
  <c r="G13" i="7"/>
  <c r="H13" i="7" s="1"/>
  <c r="G14" i="7"/>
  <c r="H14" i="7" s="1"/>
  <c r="G15" i="7"/>
  <c r="H15" i="7" s="1"/>
  <c r="G16" i="7"/>
  <c r="H16" i="7" s="1"/>
  <c r="G17" i="7"/>
  <c r="H17" i="7" s="1"/>
  <c r="G18" i="7"/>
  <c r="H18" i="7" s="1"/>
  <c r="G19" i="7"/>
  <c r="H19" i="7" s="1"/>
  <c r="G20" i="7"/>
  <c r="H20" i="7" s="1"/>
  <c r="G21" i="7"/>
  <c r="H21" i="7" s="1"/>
  <c r="G22" i="7"/>
  <c r="H22" i="7" s="1"/>
  <c r="G23" i="7"/>
  <c r="H23" i="7" s="1"/>
  <c r="G24" i="7"/>
  <c r="H24" i="7" s="1"/>
  <c r="G25" i="7"/>
  <c r="H25" i="7" s="1"/>
  <c r="G26" i="7"/>
  <c r="H26" i="7" s="1"/>
  <c r="G8" i="6"/>
  <c r="H8" i="6" s="1"/>
  <c r="G9" i="6"/>
  <c r="H9" i="6" s="1"/>
  <c r="J9" i="6" s="1"/>
  <c r="G10" i="6"/>
  <c r="H10" i="6" s="1"/>
  <c r="G11" i="6"/>
  <c r="H11" i="6" s="1"/>
  <c r="I11" i="7" s="1"/>
  <c r="G12" i="6"/>
  <c r="H12" i="6" s="1"/>
  <c r="J12" i="6" s="1"/>
  <c r="G13" i="6"/>
  <c r="H13" i="6" s="1"/>
  <c r="J13" i="6" s="1"/>
  <c r="G14" i="6"/>
  <c r="H14" i="6" s="1"/>
  <c r="J14" i="6" s="1"/>
  <c r="G15" i="6"/>
  <c r="H15" i="6" s="1"/>
  <c r="G16" i="6"/>
  <c r="H16" i="6" s="1"/>
  <c r="G17" i="6"/>
  <c r="H17" i="6" s="1"/>
  <c r="J17" i="6" s="1"/>
  <c r="G18" i="6"/>
  <c r="H18" i="6" s="1"/>
  <c r="J18" i="6" s="1"/>
  <c r="G19" i="6"/>
  <c r="H19" i="6" s="1"/>
  <c r="G20" i="6"/>
  <c r="H20" i="6" s="1"/>
  <c r="G21" i="6"/>
  <c r="H21" i="6" s="1"/>
  <c r="G22" i="6"/>
  <c r="H22" i="6" s="1"/>
  <c r="J22" i="6" s="1"/>
  <c r="G23" i="6"/>
  <c r="H23" i="6" s="1"/>
  <c r="G24" i="6"/>
  <c r="H24" i="6" s="1"/>
  <c r="G25" i="6"/>
  <c r="H25" i="6" s="1"/>
  <c r="J25" i="6" s="1"/>
  <c r="G26" i="6"/>
  <c r="H26" i="6" s="1"/>
  <c r="J26" i="5"/>
  <c r="H28" i="5"/>
  <c r="F28" i="4"/>
  <c r="G26" i="4"/>
  <c r="H26" i="4" s="1"/>
  <c r="G25" i="4"/>
  <c r="H25" i="4" s="1"/>
  <c r="I25" i="5" s="1"/>
  <c r="J25" i="5" s="1"/>
  <c r="G24" i="4"/>
  <c r="H24" i="4" s="1"/>
  <c r="G23" i="4"/>
  <c r="H23" i="4" s="1"/>
  <c r="G22" i="4"/>
  <c r="H22" i="4" s="1"/>
  <c r="G21" i="4"/>
  <c r="H21" i="4" s="1"/>
  <c r="I21" i="5" s="1"/>
  <c r="J21" i="5" s="1"/>
  <c r="G20" i="4"/>
  <c r="H20" i="4" s="1"/>
  <c r="G19" i="4"/>
  <c r="H19" i="4" s="1"/>
  <c r="I19" i="5" s="1"/>
  <c r="J19" i="5" s="1"/>
  <c r="G18" i="4"/>
  <c r="H18" i="4" s="1"/>
  <c r="G17" i="4"/>
  <c r="H17" i="4" s="1"/>
  <c r="I17" i="5" s="1"/>
  <c r="G16" i="4"/>
  <c r="H16" i="4" s="1"/>
  <c r="G15" i="4"/>
  <c r="H15" i="4" s="1"/>
  <c r="G14" i="4"/>
  <c r="H14" i="4" s="1"/>
  <c r="I14" i="5" s="1"/>
  <c r="J14" i="5" s="1"/>
  <c r="G13" i="4"/>
  <c r="H13" i="4" s="1"/>
  <c r="I13" i="5" s="1"/>
  <c r="J13" i="5" s="1"/>
  <c r="G12" i="4"/>
  <c r="H12" i="4" s="1"/>
  <c r="G11" i="4"/>
  <c r="H11" i="4" s="1"/>
  <c r="G10" i="4"/>
  <c r="H10" i="4" s="1"/>
  <c r="I10" i="5" s="1"/>
  <c r="J10" i="5" s="1"/>
  <c r="G9" i="4"/>
  <c r="H9" i="4" s="1"/>
  <c r="I9" i="5" s="1"/>
  <c r="J9" i="5" s="1"/>
  <c r="G8" i="4"/>
  <c r="H8" i="4" s="1"/>
  <c r="F8" i="4"/>
  <c r="F12" i="4"/>
  <c r="F16" i="4"/>
  <c r="F20" i="4"/>
  <c r="F24" i="4"/>
  <c r="F9" i="4"/>
  <c r="F13" i="4"/>
  <c r="F17" i="4"/>
  <c r="F21" i="4"/>
  <c r="F25" i="4"/>
  <c r="G8" i="3"/>
  <c r="H8" i="3" s="1"/>
  <c r="G9" i="3"/>
  <c r="H9" i="3" s="1"/>
  <c r="G10" i="3"/>
  <c r="H10" i="3" s="1"/>
  <c r="G11" i="3"/>
  <c r="H11" i="3" s="1"/>
  <c r="G12" i="3"/>
  <c r="H12" i="3" s="1"/>
  <c r="G13" i="3"/>
  <c r="H13" i="3" s="1"/>
  <c r="G14" i="3"/>
  <c r="H14" i="3" s="1"/>
  <c r="G15" i="3"/>
  <c r="H15" i="3" s="1"/>
  <c r="G16" i="3"/>
  <c r="H16" i="3" s="1"/>
  <c r="G17" i="3"/>
  <c r="H17" i="3" s="1"/>
  <c r="G18" i="3"/>
  <c r="H18" i="3" s="1"/>
  <c r="G19" i="3"/>
  <c r="H19" i="3" s="1"/>
  <c r="G20" i="3"/>
  <c r="H20" i="3" s="1"/>
  <c r="G21" i="3"/>
  <c r="H21" i="3" s="1"/>
  <c r="G22" i="3"/>
  <c r="H22" i="3" s="1"/>
  <c r="G23" i="3"/>
  <c r="H23" i="3" s="1"/>
  <c r="G24" i="3"/>
  <c r="H24" i="3" s="1"/>
  <c r="G25" i="3"/>
  <c r="H25" i="3" s="1"/>
  <c r="G26" i="3"/>
  <c r="H26" i="3" s="1"/>
  <c r="E28" i="2"/>
  <c r="G8" i="1"/>
  <c r="H8" i="1" s="1"/>
  <c r="I8" i="1" s="1"/>
  <c r="I16" i="6"/>
  <c r="I20" i="6"/>
  <c r="I14" i="9"/>
  <c r="I22" i="6"/>
  <c r="I23" i="6"/>
  <c r="I21" i="6"/>
  <c r="I13" i="6"/>
  <c r="I24" i="6"/>
  <c r="I10" i="6"/>
  <c r="I12" i="6"/>
  <c r="I25" i="6"/>
  <c r="I8" i="6"/>
  <c r="I11" i="9"/>
  <c r="I26" i="5"/>
  <c r="I16" i="5"/>
  <c r="I18" i="6"/>
  <c r="I14" i="6"/>
  <c r="I23" i="9"/>
  <c r="I9" i="6"/>
  <c r="I17" i="6"/>
  <c r="I26" i="6"/>
  <c r="I22" i="9"/>
  <c r="I19" i="9"/>
  <c r="I18" i="9"/>
  <c r="I15" i="9"/>
  <c r="I8" i="9"/>
  <c r="I12" i="9"/>
  <c r="I10" i="9"/>
  <c r="I16" i="9"/>
  <c r="I20" i="9"/>
  <c r="I24" i="9"/>
  <c r="I9" i="9"/>
  <c r="I13" i="9"/>
  <c r="I17" i="9"/>
  <c r="I21" i="9"/>
  <c r="I25" i="9"/>
  <c r="I21" i="8"/>
  <c r="J21" i="8" s="1"/>
  <c r="I19" i="6"/>
  <c r="I18" i="5"/>
  <c r="J18" i="5" s="1"/>
  <c r="I22" i="5"/>
  <c r="J22" i="5" s="1"/>
  <c r="H28" i="10" l="1"/>
  <c r="J28" i="10" s="1"/>
  <c r="J26" i="10"/>
  <c r="F28" i="9"/>
  <c r="G26" i="9"/>
  <c r="H26" i="9" s="1"/>
  <c r="G25" i="9"/>
  <c r="H25" i="9" s="1"/>
  <c r="J25" i="9" s="1"/>
  <c r="G24" i="9"/>
  <c r="H24" i="9" s="1"/>
  <c r="J24" i="9" s="1"/>
  <c r="G23" i="9"/>
  <c r="H23" i="9" s="1"/>
  <c r="J23" i="9" s="1"/>
  <c r="G22" i="9"/>
  <c r="H22" i="9" s="1"/>
  <c r="J22" i="9" s="1"/>
  <c r="G21" i="9"/>
  <c r="H21" i="9" s="1"/>
  <c r="J21" i="9" s="1"/>
  <c r="G20" i="9"/>
  <c r="H20" i="9" s="1"/>
  <c r="J20" i="9" s="1"/>
  <c r="G19" i="9"/>
  <c r="H19" i="9" s="1"/>
  <c r="J19" i="9" s="1"/>
  <c r="G18" i="9"/>
  <c r="H18" i="9" s="1"/>
  <c r="J18" i="9" s="1"/>
  <c r="G17" i="9"/>
  <c r="H17" i="9" s="1"/>
  <c r="G16" i="9"/>
  <c r="H16" i="9" s="1"/>
  <c r="J16" i="9" s="1"/>
  <c r="G15" i="9"/>
  <c r="H15" i="9" s="1"/>
  <c r="J15" i="9" s="1"/>
  <c r="G14" i="9"/>
  <c r="H14" i="9" s="1"/>
  <c r="J14" i="9" s="1"/>
  <c r="G13" i="9"/>
  <c r="H13" i="9" s="1"/>
  <c r="J13" i="9" s="1"/>
  <c r="G12" i="9"/>
  <c r="H12" i="9" s="1"/>
  <c r="J12" i="9" s="1"/>
  <c r="G11" i="9"/>
  <c r="H11" i="9" s="1"/>
  <c r="J11" i="9" s="1"/>
  <c r="G10" i="9"/>
  <c r="H10" i="9" s="1"/>
  <c r="J10" i="9" s="1"/>
  <c r="G9" i="9"/>
  <c r="H9" i="9" s="1"/>
  <c r="J9" i="9" s="1"/>
  <c r="G8" i="9"/>
  <c r="H8" i="9" s="1"/>
  <c r="J8" i="9" s="1"/>
  <c r="F18" i="9"/>
  <c r="F21" i="9"/>
  <c r="F24" i="9"/>
  <c r="F19" i="9"/>
  <c r="F11" i="9"/>
  <c r="J17" i="5"/>
  <c r="I13" i="7"/>
  <c r="F11" i="1"/>
  <c r="J17" i="7"/>
  <c r="J13" i="7"/>
  <c r="J20" i="7"/>
  <c r="J8" i="7"/>
  <c r="J23" i="7"/>
  <c r="J11" i="7"/>
  <c r="J10" i="6"/>
  <c r="J21" i="6"/>
  <c r="J24" i="6"/>
  <c r="J20" i="6"/>
  <c r="J16" i="6"/>
  <c r="J8" i="6"/>
  <c r="J23" i="6"/>
  <c r="J19" i="6"/>
  <c r="J15" i="6"/>
  <c r="J11" i="6"/>
  <c r="J15" i="4"/>
  <c r="J23" i="4"/>
  <c r="J9" i="4"/>
  <c r="J14" i="4"/>
  <c r="J22" i="4"/>
  <c r="J20" i="3"/>
  <c r="J26" i="7"/>
  <c r="H28" i="7"/>
  <c r="H28" i="6"/>
  <c r="J26" i="6"/>
  <c r="I25" i="7"/>
  <c r="J25" i="7" s="1"/>
  <c r="I15" i="5"/>
  <c r="J15" i="5" s="1"/>
  <c r="I11" i="5"/>
  <c r="J11" i="5" s="1"/>
  <c r="I20" i="5"/>
  <c r="J20" i="5" s="1"/>
  <c r="I23" i="5"/>
  <c r="J23" i="5" s="1"/>
  <c r="I24" i="5"/>
  <c r="J24" i="5" s="1"/>
  <c r="I12" i="5"/>
  <c r="J12" i="5" s="1"/>
  <c r="H28" i="4"/>
  <c r="J26" i="4"/>
  <c r="H28" i="3"/>
  <c r="F28" i="2"/>
  <c r="G26" i="2"/>
  <c r="H26" i="2" s="1"/>
  <c r="I26" i="3" s="1"/>
  <c r="J26" i="3" s="1"/>
  <c r="G25" i="2"/>
  <c r="H25" i="2" s="1"/>
  <c r="I25" i="3" s="1"/>
  <c r="J25" i="3" s="1"/>
  <c r="G24" i="2"/>
  <c r="H24" i="2" s="1"/>
  <c r="G23" i="2"/>
  <c r="H23" i="2" s="1"/>
  <c r="J23" i="2" s="1"/>
  <c r="G22" i="2"/>
  <c r="H22" i="2" s="1"/>
  <c r="I22" i="3" s="1"/>
  <c r="J22" i="3" s="1"/>
  <c r="G21" i="2"/>
  <c r="H21" i="2" s="1"/>
  <c r="I21" i="3" s="1"/>
  <c r="J21" i="3" s="1"/>
  <c r="G20" i="2"/>
  <c r="H20" i="2" s="1"/>
  <c r="J20" i="2" s="1"/>
  <c r="G19" i="2"/>
  <c r="H19" i="2" s="1"/>
  <c r="J19" i="2" s="1"/>
  <c r="G18" i="2"/>
  <c r="H18" i="2" s="1"/>
  <c r="I18" i="3" s="1"/>
  <c r="J18" i="3" s="1"/>
  <c r="G17" i="2"/>
  <c r="H17" i="2" s="1"/>
  <c r="J17" i="2" s="1"/>
  <c r="G16" i="2"/>
  <c r="H16" i="2" s="1"/>
  <c r="G15" i="2"/>
  <c r="H15" i="2" s="1"/>
  <c r="J15" i="2" s="1"/>
  <c r="G14" i="2"/>
  <c r="H14" i="2" s="1"/>
  <c r="I14" i="3" s="1"/>
  <c r="J14" i="3" s="1"/>
  <c r="G13" i="2"/>
  <c r="H13" i="2" s="1"/>
  <c r="I13" i="3" s="1"/>
  <c r="J13" i="3" s="1"/>
  <c r="G12" i="2"/>
  <c r="H12" i="2" s="1"/>
  <c r="G11" i="2"/>
  <c r="H11" i="2" s="1"/>
  <c r="G10" i="2"/>
  <c r="H10" i="2" s="1"/>
  <c r="I10" i="3" s="1"/>
  <c r="J10" i="3" s="1"/>
  <c r="G9" i="2"/>
  <c r="H9" i="2" s="1"/>
  <c r="I9" i="3" s="1"/>
  <c r="J9" i="3" s="1"/>
  <c r="G8" i="2"/>
  <c r="H8" i="2" s="1"/>
  <c r="J8" i="2" s="1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H28" i="1"/>
  <c r="I20" i="8"/>
  <c r="J20" i="8" s="1"/>
  <c r="I18" i="8"/>
  <c r="J18" i="8" s="1"/>
  <c r="I14" i="8"/>
  <c r="J14" i="8" s="1"/>
  <c r="I21" i="2"/>
  <c r="I9" i="1"/>
  <c r="I11" i="1"/>
  <c r="I17" i="3"/>
  <c r="J17" i="3" s="1"/>
  <c r="I15" i="4"/>
  <c r="I20" i="7"/>
  <c r="I15" i="7"/>
  <c r="J15" i="7" s="1"/>
  <c r="I12" i="7"/>
  <c r="J12" i="7" s="1"/>
  <c r="I16" i="7"/>
  <c r="J16" i="7" s="1"/>
  <c r="I26" i="7"/>
  <c r="I19" i="7"/>
  <c r="J19" i="7" s="1"/>
  <c r="I14" i="7"/>
  <c r="J14" i="7" s="1"/>
  <c r="I10" i="7"/>
  <c r="J10" i="7" s="1"/>
  <c r="I9" i="10"/>
  <c r="I13" i="10"/>
  <c r="I15" i="10"/>
  <c r="I22" i="10"/>
  <c r="I19" i="10"/>
  <c r="I26" i="10"/>
  <c r="I11" i="10"/>
  <c r="I14" i="10"/>
  <c r="I23" i="10"/>
  <c r="I26" i="8"/>
  <c r="J26" i="8" s="1"/>
  <c r="I22" i="8"/>
  <c r="J22" i="8" s="1"/>
  <c r="I24" i="8"/>
  <c r="J24" i="8" s="1"/>
  <c r="I25" i="8"/>
  <c r="J25" i="8" s="1"/>
  <c r="I19" i="8"/>
  <c r="J19" i="8" s="1"/>
  <c r="I24" i="7"/>
  <c r="J24" i="7" s="1"/>
  <c r="I22" i="7"/>
  <c r="J22" i="7" s="1"/>
  <c r="I17" i="7"/>
  <c r="I23" i="7"/>
  <c r="I21" i="7"/>
  <c r="J21" i="7" s="1"/>
  <c r="I13" i="8"/>
  <c r="J13" i="8" s="1"/>
  <c r="I23" i="8"/>
  <c r="J23" i="8" s="1"/>
  <c r="I9" i="8"/>
  <c r="J9" i="8" s="1"/>
  <c r="I12" i="8"/>
  <c r="J12" i="8" s="1"/>
  <c r="I26" i="2"/>
  <c r="I25" i="1"/>
  <c r="I16" i="2"/>
  <c r="I21" i="4"/>
  <c r="J21" i="4" s="1"/>
  <c r="I16" i="8"/>
  <c r="J16" i="8" s="1"/>
  <c r="I17" i="8"/>
  <c r="J17" i="8" s="1"/>
  <c r="I8" i="8"/>
  <c r="J8" i="8" s="1"/>
  <c r="I15" i="8"/>
  <c r="J15" i="8" s="1"/>
  <c r="I11" i="8"/>
  <c r="J11" i="8" s="1"/>
  <c r="I10" i="8"/>
  <c r="J10" i="8" s="1"/>
  <c r="I20" i="4"/>
  <c r="J20" i="4" s="1"/>
  <c r="I16" i="4"/>
  <c r="J16" i="4" s="1"/>
  <c r="I11" i="4"/>
  <c r="J11" i="4" s="1"/>
  <c r="I19" i="4"/>
  <c r="J19" i="4" s="1"/>
  <c r="I24" i="4"/>
  <c r="J24" i="4" s="1"/>
  <c r="I14" i="4"/>
  <c r="I12" i="4"/>
  <c r="J12" i="4" s="1"/>
  <c r="I10" i="4"/>
  <c r="J10" i="4" s="1"/>
  <c r="I18" i="4"/>
  <c r="J18" i="4" s="1"/>
  <c r="I23" i="4"/>
  <c r="I13" i="4"/>
  <c r="J13" i="4" s="1"/>
  <c r="I9" i="4"/>
  <c r="I17" i="4"/>
  <c r="J17" i="4" s="1"/>
  <c r="I26" i="4"/>
  <c r="I25" i="4"/>
  <c r="J25" i="4" s="1"/>
  <c r="I22" i="4"/>
  <c r="I28" i="6"/>
  <c r="I20" i="3"/>
  <c r="I28" i="9"/>
  <c r="I8" i="7"/>
  <c r="I8" i="5"/>
  <c r="J8" i="5" s="1"/>
  <c r="I18" i="2"/>
  <c r="I18" i="1"/>
  <c r="I15" i="2"/>
  <c r="I15" i="1"/>
  <c r="I22" i="1"/>
  <c r="I22" i="2"/>
  <c r="I21" i="1"/>
  <c r="I23" i="1"/>
  <c r="I23" i="2"/>
  <c r="I24" i="2"/>
  <c r="I24" i="1"/>
  <c r="I13" i="2"/>
  <c r="I13" i="1"/>
  <c r="I19" i="1"/>
  <c r="I19" i="2"/>
  <c r="I8" i="2"/>
  <c r="I12" i="2"/>
  <c r="I12" i="1"/>
  <c r="I17" i="2"/>
  <c r="I17" i="1"/>
  <c r="I14" i="1"/>
  <c r="I14" i="2"/>
  <c r="I20" i="2"/>
  <c r="I20" i="1"/>
  <c r="I20" i="10" l="1"/>
  <c r="H28" i="9"/>
  <c r="J28" i="9" s="1"/>
  <c r="J26" i="9"/>
  <c r="I8" i="10"/>
  <c r="J17" i="9"/>
  <c r="I17" i="10"/>
  <c r="I21" i="10"/>
  <c r="I16" i="10"/>
  <c r="I10" i="10"/>
  <c r="I25" i="10"/>
  <c r="I12" i="10"/>
  <c r="I24" i="10"/>
  <c r="J28" i="6"/>
  <c r="J12" i="2"/>
  <c r="J16" i="2"/>
  <c r="J24" i="2"/>
  <c r="J13" i="2"/>
  <c r="J21" i="2"/>
  <c r="J25" i="2"/>
  <c r="J14" i="2"/>
  <c r="J18" i="2"/>
  <c r="J22" i="2"/>
  <c r="I28" i="5"/>
  <c r="J28" i="5" s="1"/>
  <c r="I19" i="3"/>
  <c r="J19" i="3" s="1"/>
  <c r="I16" i="3"/>
  <c r="J16" i="3" s="1"/>
  <c r="I23" i="3"/>
  <c r="J23" i="3" s="1"/>
  <c r="I11" i="3"/>
  <c r="J11" i="3" s="1"/>
  <c r="I12" i="3"/>
  <c r="J12" i="3" s="1"/>
  <c r="I24" i="3"/>
  <c r="J24" i="3" s="1"/>
  <c r="I15" i="3"/>
  <c r="J15" i="3" s="1"/>
  <c r="I8" i="3"/>
  <c r="J8" i="3" s="1"/>
  <c r="H28" i="2"/>
  <c r="J28" i="2" s="1"/>
  <c r="J26" i="2"/>
  <c r="I9" i="2"/>
  <c r="J9" i="2" s="1"/>
  <c r="I11" i="2"/>
  <c r="J11" i="2" s="1"/>
  <c r="I25" i="2"/>
  <c r="I10" i="1"/>
  <c r="I26" i="1"/>
  <c r="I10" i="2"/>
  <c r="J10" i="2" s="1"/>
  <c r="I9" i="7"/>
  <c r="J9" i="7" s="1"/>
  <c r="I18" i="7"/>
  <c r="J18" i="7" s="1"/>
  <c r="I28" i="10"/>
  <c r="I18" i="10"/>
  <c r="I28" i="8"/>
  <c r="J28" i="8" s="1"/>
  <c r="I28" i="7"/>
  <c r="J28" i="7" s="1"/>
  <c r="I16" i="1"/>
  <c r="I28" i="4"/>
  <c r="J28" i="4" s="1"/>
  <c r="I8" i="4"/>
  <c r="J8" i="4" s="1"/>
  <c r="I28" i="1"/>
  <c r="I28" i="2"/>
  <c r="I28" i="3" l="1"/>
  <c r="J28" i="3" s="1"/>
</calcChain>
</file>

<file path=xl/sharedStrings.xml><?xml version="1.0" encoding="utf-8"?>
<sst xmlns="http://schemas.openxmlformats.org/spreadsheetml/2006/main" count="408" uniqueCount="82">
  <si>
    <t>Fnr</t>
  </si>
  <si>
    <t>Fylkeskommune</t>
  </si>
  <si>
    <t>Skatt jan</t>
  </si>
  <si>
    <t>Innbyggere</t>
  </si>
  <si>
    <t>(1000 kr)</t>
  </si>
  <si>
    <t>lands-</t>
  </si>
  <si>
    <t>gjennomsnitt</t>
  </si>
  <si>
    <t>jan</t>
  </si>
  <si>
    <t>Hele landet</t>
  </si>
  <si>
    <t>Skatt jan-feb</t>
  </si>
  <si>
    <t>jan-feb</t>
  </si>
  <si>
    <t>feb</t>
  </si>
  <si>
    <t>Skatt jan-mar</t>
  </si>
  <si>
    <t>jan-mar</t>
  </si>
  <si>
    <t>Skatt jan-apr</t>
  </si>
  <si>
    <t>jan-apr</t>
  </si>
  <si>
    <t>Skatt jan-mai</t>
  </si>
  <si>
    <t>jan-mai</t>
  </si>
  <si>
    <t>mai</t>
  </si>
  <si>
    <t>Symmetrisk inntektsutjevning (87,5 pst.)</t>
  </si>
  <si>
    <t>Kr pr. innb.</t>
  </si>
  <si>
    <t>Prosent av</t>
  </si>
  <si>
    <t>Totalt</t>
  </si>
  <si>
    <t>mar</t>
  </si>
  <si>
    <t>apr</t>
  </si>
  <si>
    <t>Skatt jan-jul</t>
  </si>
  <si>
    <t>jan-jul</t>
  </si>
  <si>
    <t>Skatt jan-aug</t>
  </si>
  <si>
    <t>jan-aug</t>
  </si>
  <si>
    <t>aug</t>
  </si>
  <si>
    <t>Skatt jan-sep</t>
  </si>
  <si>
    <t>jan-sep</t>
  </si>
  <si>
    <t>sep</t>
  </si>
  <si>
    <t>Skatt jan-nov</t>
  </si>
  <si>
    <t>jan-nov</t>
  </si>
  <si>
    <t>okt-nov</t>
  </si>
  <si>
    <t>jun-jul</t>
  </si>
  <si>
    <t>Skatt jan-des</t>
  </si>
  <si>
    <t>jan-des</t>
  </si>
  <si>
    <t>des</t>
  </si>
  <si>
    <t>Innt.utj. tilsk.</t>
  </si>
  <si>
    <t>Innt.utj.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</si>
  <si>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</si>
  <si>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</si>
  <si>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</si>
  <si>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</si>
  <si>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</si>
  <si>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</si>
  <si>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</si>
  <si>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</si>
  <si>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</si>
  <si>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</si>
  <si>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</si>
  <si>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</si>
  <si>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</si>
  <si>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</si>
  <si>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</si>
  <si>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</si>
  <si>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</si>
  <si>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</si>
  <si>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</si>
  <si>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Beregninger av skatt og inntektsutjevning for fylkeskommunene, januar 2017</t>
  </si>
  <si>
    <t>Skatt jan 2017</t>
  </si>
  <si>
    <t>pr. 1.1.17</t>
  </si>
  <si>
    <t>Beregninger av skatt og inntektsutjevning for fylkeskommunene, januar-februar 2017</t>
  </si>
  <si>
    <t>Skatt jan-feb 2017</t>
  </si>
  <si>
    <t>Beregninger av skatt og inntektsutjevning for fylkeskommunene, januar-mars 2017</t>
  </si>
  <si>
    <t>Skatt jan-mar 2017</t>
  </si>
  <si>
    <t>Beregninger av skatt og inntektsutjevning for fylkeskommunene, januar-april 2017</t>
  </si>
  <si>
    <t>Skatt jan-apr 2017</t>
  </si>
  <si>
    <t>Beregninger av skatt og inntektsutjevning for fylkeskommunene, januar-mai 2017</t>
  </si>
  <si>
    <t>Skatt jan-mai 2017</t>
  </si>
  <si>
    <t>Beregninger av skatt og inntektsutjevning for fylkeskommunene, januar-juli 2017</t>
  </si>
  <si>
    <t>Skatt jan-jul 2017</t>
  </si>
  <si>
    <t>Beregninger av skatt og inntektsutjevning for fylkeskommunene, januar-august 2017</t>
  </si>
  <si>
    <t>Skatt jan-aug 2017</t>
  </si>
  <si>
    <t>Beregninger av skatt og inntektsutjevning for fylkeskommunene, januar-september 2017</t>
  </si>
  <si>
    <t>Skatt jan-sep 2017</t>
  </si>
  <si>
    <t>Beregninger av skatt og inntektsutjevning for fylkeskommunene, januar-november 2017</t>
  </si>
  <si>
    <t>Skatt jan-nov 2017</t>
  </si>
  <si>
    <t>Beregninger av skatt og inntektsutjevning for fylkeskommunene, januar-desember 2017</t>
  </si>
  <si>
    <t>Skatt jan-des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</si>
</sst>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00"/>
    <numFmt numFmtId="165" formatCode="_(* #,##0.00_);_(* \(#,##0.00\);_(* &quot;-&quot;??_);_(@_)"/>
    <numFmt numFmtId="166" formatCode="_ * #,##0_ ;_ * \-#,##0_ ;_ * &quot;-&quot;??_ ;_ @_ "/>
    <numFmt numFmtId="167" formatCode="0.0\ %"/>
    <numFmt numFmtId="168" formatCode="0000"/>
    <numFmt numFmtId="169" formatCode="_ * #,##0.0_ ;_ * \-#,##0.0_ ;_ * &quot;-&quot;??_ ;_ @_ "/>
    <numFmt numFmtId="170" formatCode="#,##0_ ;\-#,##0\ "/>
  </numFmts>
  <fonts count="9" x14ac:knownFonts="1">
    <font>
      <sz val="11"/>
      <color theme="1"/>
      <name val="Calibri"/>
      <family val="2"/>
      <scheme val="minor"/>
    </font>
    <font>
      <sz val="10"/>
      <name val="Tms Rmn"/>
    </font>
    <font>
      <i/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6795556505021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2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5" fillId="0" borderId="0" xfId="4" applyFont="1" applyBorder="1" applyAlignment="1"/>
    <xf numFmtId="0" fontId="6" fillId="0" borderId="0" xfId="4" applyFont="1" applyBorder="1" applyAlignment="1">
      <alignment horizontal="right"/>
    </xf>
    <xf numFmtId="0" fontId="5" fillId="0" borderId="0" xfId="4" applyFont="1"/>
    <xf numFmtId="164" fontId="5" fillId="0" borderId="0" xfId="5" applyNumberFormat="1" applyFont="1" applyAlignment="1">
      <alignment horizontal="left"/>
    </xf>
    <xf numFmtId="3" fontId="5" fillId="0" borderId="0" xfId="5" applyNumberFormat="1" applyFont="1"/>
    <xf numFmtId="3" fontId="5" fillId="0" borderId="0" xfId="0" applyNumberFormat="1" applyFont="1" applyBorder="1"/>
    <xf numFmtId="166" fontId="5" fillId="0" borderId="0" xfId="8" applyNumberFormat="1" applyFont="1"/>
    <xf numFmtId="167" fontId="5" fillId="0" borderId="0" xfId="6" applyNumberFormat="1" applyFont="1"/>
    <xf numFmtId="0" fontId="5" fillId="0" borderId="0" xfId="5" applyFont="1"/>
    <xf numFmtId="168" fontId="5" fillId="0" borderId="0" xfId="4" applyNumberFormat="1" applyFont="1" applyBorder="1"/>
    <xf numFmtId="0" fontId="5" fillId="0" borderId="0" xfId="4" applyFont="1" applyBorder="1"/>
    <xf numFmtId="169" fontId="5" fillId="0" borderId="0" xfId="8" applyNumberFormat="1" applyFont="1"/>
    <xf numFmtId="0" fontId="7" fillId="0" borderId="6" xfId="4" applyFont="1" applyBorder="1"/>
    <xf numFmtId="3" fontId="5" fillId="0" borderId="6" xfId="8" applyNumberFormat="1" applyFont="1" applyBorder="1" applyAlignment="1">
      <alignment horizontal="right"/>
    </xf>
    <xf numFmtId="167" fontId="5" fillId="0" borderId="6" xfId="8" applyNumberFormat="1" applyFont="1" applyBorder="1"/>
    <xf numFmtId="165" fontId="5" fillId="0" borderId="0" xfId="0" applyNumberFormat="1" applyFont="1"/>
    <xf numFmtId="3" fontId="5" fillId="0" borderId="0" xfId="0" applyNumberFormat="1" applyFont="1"/>
    <xf numFmtId="0" fontId="0" fillId="2" borderId="7" xfId="0" applyFill="1" applyBorder="1"/>
    <xf numFmtId="0" fontId="0" fillId="2" borderId="8" xfId="0" applyFill="1" applyBorder="1"/>
    <xf numFmtId="0" fontId="5" fillId="4" borderId="3" xfId="0" applyFont="1" applyFill="1" applyBorder="1"/>
    <xf numFmtId="0" fontId="5" fillId="4" borderId="9" xfId="0" applyFont="1" applyFill="1" applyBorder="1"/>
    <xf numFmtId="0" fontId="8" fillId="4" borderId="10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70" fontId="5" fillId="0" borderId="6" xfId="8" applyNumberFormat="1" applyFont="1" applyBorder="1" applyAlignment="1">
      <alignment horizontal="right"/>
    </xf>
    <xf numFmtId="0" fontId="5" fillId="3" borderId="11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170" fontId="5" fillId="0" borderId="0" xfId="8" applyNumberFormat="1" applyFont="1"/>
    <xf numFmtId="170" fontId="5" fillId="0" borderId="6" xfId="8" applyNumberFormat="1" applyFont="1" applyBorder="1"/>
    <xf numFmtId="170" fontId="5" fillId="0" borderId="0" xfId="8" applyNumberFormat="1" applyFont="1" applyBorder="1"/>
    <xf numFmtId="167" fontId="5" fillId="0" borderId="0" xfId="8" applyNumberFormat="1" applyFont="1"/>
    <xf numFmtId="3" fontId="5" fillId="0" borderId="0" xfId="0" applyNumberFormat="1" applyFont="1" applyAlignment="1">
      <alignment horizontal="right"/>
    </xf>
    <xf numFmtId="0" fontId="8" fillId="4" borderId="5" xfId="0" applyFont="1" applyFill="1" applyBorder="1" applyAlignment="1">
      <alignment horizontal="center"/>
    </xf>
    <xf numFmtId="0" fontId="6" fillId="5" borderId="12" xfId="4" applyFont="1" applyFill="1" applyBorder="1" applyAlignment="1">
      <alignment horizontal="center"/>
    </xf>
    <xf numFmtId="0" fontId="2" fillId="5" borderId="12" xfId="4" applyFont="1" applyFill="1" applyBorder="1" applyAlignment="1">
      <alignment horizontal="center"/>
    </xf>
    <xf numFmtId="0" fontId="0" fillId="2" borderId="12" xfId="0" applyFill="1" applyBorder="1"/>
    <xf numFmtId="170" fontId="5" fillId="0" borderId="0" xfId="8" applyNumberFormat="1" applyFont="1" applyFill="1" applyBorder="1"/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10">
    <cellStyle name="Komma" xfId="8" builtinId="3"/>
    <cellStyle name="Komma 2" xfId="1"/>
    <cellStyle name="Normal" xfId="0" builtinId="0"/>
    <cellStyle name="Normal 2" xfId="2"/>
    <cellStyle name="Normal 3" xfId="3"/>
    <cellStyle name="Normal_innutj" xfId="4"/>
    <cellStyle name="Normal_TABELL1" xfId="5"/>
    <cellStyle name="Prosent" xfId="6" builtinId="5"/>
    <cellStyle name="Prosent 2" xfId="7"/>
    <cellStyle name="Tusenskille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H35" sqref="H35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44" t="s">
        <v>80</v>
      </c>
      <c r="D1" s="45"/>
      <c r="E1" s="45"/>
      <c r="F1" s="45"/>
      <c r="G1" s="45"/>
      <c r="H1" s="46"/>
      <c r="I1" s="25"/>
      <c r="J1" s="26"/>
    </row>
    <row r="2" spans="1:10" x14ac:dyDescent="0.2">
      <c r="A2" s="47" t="s">
        <v>0</v>
      </c>
      <c r="B2" s="47" t="s">
        <v>1</v>
      </c>
      <c r="C2" s="4" t="s">
        <v>37</v>
      </c>
      <c r="D2" s="4" t="s">
        <v>3</v>
      </c>
      <c r="E2" s="50" t="s">
        <v>81</v>
      </c>
      <c r="F2" s="51"/>
      <c r="G2" s="32" t="s">
        <v>19</v>
      </c>
      <c r="H2" s="33"/>
      <c r="I2" s="27"/>
      <c r="J2" s="28"/>
    </row>
    <row r="3" spans="1:10" x14ac:dyDescent="0.2">
      <c r="A3" s="48"/>
      <c r="B3" s="48"/>
      <c r="C3" s="5">
        <v>2017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0" x14ac:dyDescent="0.2">
      <c r="A4" s="48"/>
      <c r="B4" s="48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0" x14ac:dyDescent="0.2">
      <c r="A5" s="49"/>
      <c r="B5" s="49"/>
      <c r="C5" s="6"/>
      <c r="D5" s="6"/>
      <c r="E5" s="7"/>
      <c r="F5" s="7" t="s">
        <v>6</v>
      </c>
      <c r="G5" s="7" t="s">
        <v>38</v>
      </c>
      <c r="H5" s="7" t="s">
        <v>38</v>
      </c>
      <c r="I5" s="29" t="s">
        <v>34</v>
      </c>
      <c r="J5" s="30" t="s">
        <v>39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1</v>
      </c>
      <c r="B8" s="12" t="s">
        <v>42</v>
      </c>
      <c r="C8" s="13">
        <v>1532815</v>
      </c>
      <c r="D8" s="36">
        <v>292893</v>
      </c>
      <c r="E8" s="34">
        <f>IF(ISNUMBER(C8),C8*1000/D8,"")</f>
        <v>5233.3616713270712</v>
      </c>
      <c r="F8" s="15">
        <f>IF(ISNUMBER(C8),E8/E$28,"")</f>
        <v>0.85072465766382954</v>
      </c>
      <c r="G8" s="34">
        <f>IF(ISNUMBER(C8),($E$28-E8)*0.875,"")</f>
        <v>803.50365657840541</v>
      </c>
      <c r="H8" s="34">
        <f>IF(ISNUMBER(C8),G8*D8,"")</f>
        <v>235340596.4862189</v>
      </c>
      <c r="I8" s="38">
        <f>'jan-nov'!H8</f>
        <v>230274097.64010501</v>
      </c>
      <c r="J8" s="38">
        <f>IF(ISNUMBER(C8),H8-I8,"")</f>
        <v>5066498.8461138904</v>
      </c>
    </row>
    <row r="9" spans="1:10" x14ac:dyDescent="0.2">
      <c r="A9" s="11">
        <v>2</v>
      </c>
      <c r="B9" s="12" t="s">
        <v>43</v>
      </c>
      <c r="C9" s="13">
        <v>4428642</v>
      </c>
      <c r="D9" s="36">
        <v>604368</v>
      </c>
      <c r="E9" s="34">
        <f t="shared" ref="E9:E28" si="0">IF(ISNUMBER(C9),C9*1000/D9,"")</f>
        <v>7327.7241680565485</v>
      </c>
      <c r="F9" s="15">
        <f t="shared" ref="F9:F25" si="1">IF(ISNUMBER(C9),E9/E$28,"")</f>
        <v>1.1911799768167173</v>
      </c>
      <c r="G9" s="34">
        <f t="shared" ref="G9:G26" si="2">IF(ISNUMBER(C9),($E$28-E9)*0.875,"")</f>
        <v>-1029.0635280598872</v>
      </c>
      <c r="H9" s="34">
        <f t="shared" ref="H9:H26" si="3">IF(ISNUMBER(C9),G9*D9,"")</f>
        <v>-621933066.32649791</v>
      </c>
      <c r="I9" s="38">
        <f>'jan-nov'!H9</f>
        <v>-594768288.48101521</v>
      </c>
      <c r="J9" s="38">
        <f t="shared" ref="J9:J28" si="4">IF(ISNUMBER(C9),H9-I9,"")</f>
        <v>-27164777.845482707</v>
      </c>
    </row>
    <row r="10" spans="1:10" x14ac:dyDescent="0.2">
      <c r="A10" s="11">
        <v>3</v>
      </c>
      <c r="B10" s="16" t="s">
        <v>44</v>
      </c>
      <c r="C10" s="13">
        <v>5310076</v>
      </c>
      <c r="D10" s="36">
        <v>666759</v>
      </c>
      <c r="E10" s="34">
        <f t="shared" si="0"/>
        <v>7964.0109844786493</v>
      </c>
      <c r="F10" s="15">
        <f t="shared" si="1"/>
        <v>1.294613471016524</v>
      </c>
      <c r="G10" s="34">
        <f t="shared" si="2"/>
        <v>-1585.8144924292255</v>
      </c>
      <c r="H10" s="34">
        <f t="shared" si="3"/>
        <v>-1057356085.157618</v>
      </c>
      <c r="I10" s="38">
        <f>'jan-nov'!H10</f>
        <v>-1029736414.6768825</v>
      </c>
      <c r="J10" s="38">
        <f t="shared" si="4"/>
        <v>-27619670.48073554</v>
      </c>
    </row>
    <row r="11" spans="1:10" x14ac:dyDescent="0.2">
      <c r="A11" s="11">
        <v>4</v>
      </c>
      <c r="B11" s="16" t="s">
        <v>45</v>
      </c>
      <c r="C11" s="13">
        <v>983049</v>
      </c>
      <c r="D11" s="36">
        <v>196190</v>
      </c>
      <c r="E11" s="34">
        <f t="shared" si="0"/>
        <v>5010.6988123757583</v>
      </c>
      <c r="F11" s="15">
        <f t="shared" si="1"/>
        <v>0.81452903497380225</v>
      </c>
      <c r="G11" s="34">
        <f t="shared" si="2"/>
        <v>998.33365816080425</v>
      </c>
      <c r="H11" s="34">
        <f t="shared" si="3"/>
        <v>195863080.39456818</v>
      </c>
      <c r="I11" s="38">
        <f>'jan-nov'!H11</f>
        <v>192896875.03418383</v>
      </c>
      <c r="J11" s="38">
        <f t="shared" si="4"/>
        <v>2966205.3603843451</v>
      </c>
    </row>
    <row r="12" spans="1:10" x14ac:dyDescent="0.2">
      <c r="A12" s="11">
        <v>5</v>
      </c>
      <c r="B12" s="16" t="s">
        <v>46</v>
      </c>
      <c r="C12" s="13">
        <v>981044</v>
      </c>
      <c r="D12" s="36">
        <v>189479</v>
      </c>
      <c r="E12" s="34">
        <f t="shared" si="0"/>
        <v>5177.5869621435622</v>
      </c>
      <c r="F12" s="15">
        <f t="shared" si="1"/>
        <v>0.84165803407532291</v>
      </c>
      <c r="G12" s="34">
        <f t="shared" si="2"/>
        <v>852.30652711397579</v>
      </c>
      <c r="H12" s="34">
        <f t="shared" si="3"/>
        <v>161494188.45102903</v>
      </c>
      <c r="I12" s="38">
        <f>'jan-nov'!H12</f>
        <v>158437472.67688024</v>
      </c>
      <c r="J12" s="38">
        <f t="shared" si="4"/>
        <v>3056715.774148792</v>
      </c>
    </row>
    <row r="13" spans="1:10" x14ac:dyDescent="0.2">
      <c r="A13" s="11">
        <v>6</v>
      </c>
      <c r="B13" s="16" t="s">
        <v>47</v>
      </c>
      <c r="C13" s="13">
        <v>1700267</v>
      </c>
      <c r="D13" s="36">
        <v>279714</v>
      </c>
      <c r="E13" s="34">
        <f t="shared" si="0"/>
        <v>6078.5909893677117</v>
      </c>
      <c r="F13" s="15">
        <f t="shared" si="1"/>
        <v>0.98812342109674511</v>
      </c>
      <c r="G13" s="34">
        <f t="shared" si="2"/>
        <v>63.928003292845005</v>
      </c>
      <c r="H13" s="34">
        <f t="shared" si="3"/>
        <v>17881557.513054848</v>
      </c>
      <c r="I13" s="38">
        <f>'jan-nov'!H13</f>
        <v>15380372.872275395</v>
      </c>
      <c r="J13" s="38">
        <f t="shared" si="4"/>
        <v>2501184.6407794524</v>
      </c>
    </row>
    <row r="14" spans="1:10" x14ac:dyDescent="0.2">
      <c r="A14" s="11">
        <v>7</v>
      </c>
      <c r="B14" s="16" t="s">
        <v>48</v>
      </c>
      <c r="C14" s="13">
        <v>1390247</v>
      </c>
      <c r="D14" s="36">
        <v>247048</v>
      </c>
      <c r="E14" s="34">
        <f t="shared" si="0"/>
        <v>5627.4367734205498</v>
      </c>
      <c r="F14" s="15">
        <f t="shared" si="1"/>
        <v>0.91478470689740388</v>
      </c>
      <c r="G14" s="34">
        <f t="shared" si="2"/>
        <v>458.68794224661167</v>
      </c>
      <c r="H14" s="34">
        <f t="shared" si="3"/>
        <v>113317938.75614092</v>
      </c>
      <c r="I14" s="38">
        <f>'jan-nov'!H14</f>
        <v>111514727.64001773</v>
      </c>
      <c r="J14" s="38">
        <f t="shared" si="4"/>
        <v>1803211.1161231846</v>
      </c>
    </row>
    <row r="15" spans="1:10" x14ac:dyDescent="0.2">
      <c r="A15" s="11">
        <v>8</v>
      </c>
      <c r="B15" s="16" t="s">
        <v>49</v>
      </c>
      <c r="C15" s="13">
        <v>940577</v>
      </c>
      <c r="D15" s="36">
        <v>173307</v>
      </c>
      <c r="E15" s="34">
        <f t="shared" si="0"/>
        <v>5427.2302907557114</v>
      </c>
      <c r="F15" s="15">
        <f t="shared" si="1"/>
        <v>0.88223954718480668</v>
      </c>
      <c r="G15" s="34">
        <f t="shared" si="2"/>
        <v>633.86861457834527</v>
      </c>
      <c r="H15" s="34">
        <f t="shared" si="3"/>
        <v>109853867.98672928</v>
      </c>
      <c r="I15" s="38">
        <f>'jan-nov'!H15</f>
        <v>106321740.06664103</v>
      </c>
      <c r="J15" s="38">
        <f t="shared" si="4"/>
        <v>3532127.9200882465</v>
      </c>
    </row>
    <row r="16" spans="1:10" x14ac:dyDescent="0.2">
      <c r="A16" s="11">
        <v>9</v>
      </c>
      <c r="B16" s="16" t="s">
        <v>50</v>
      </c>
      <c r="C16" s="13">
        <v>631865</v>
      </c>
      <c r="D16" s="36">
        <v>116673</v>
      </c>
      <c r="E16" s="34">
        <f t="shared" si="0"/>
        <v>5415.6917195923652</v>
      </c>
      <c r="F16" s="15">
        <f t="shared" si="1"/>
        <v>0.88036386046194004</v>
      </c>
      <c r="G16" s="34">
        <f t="shared" si="2"/>
        <v>643.9648643462732</v>
      </c>
      <c r="H16" s="34">
        <f t="shared" si="3"/>
        <v>75133312.61787273</v>
      </c>
      <c r="I16" s="38">
        <f>'jan-nov'!H16</f>
        <v>73270663.088018462</v>
      </c>
      <c r="J16" s="38">
        <f t="shared" si="4"/>
        <v>1862649.5298542678</v>
      </c>
    </row>
    <row r="17" spans="1:10" x14ac:dyDescent="0.2">
      <c r="A17" s="11">
        <v>10</v>
      </c>
      <c r="B17" s="16" t="s">
        <v>51</v>
      </c>
      <c r="C17" s="13">
        <v>977735</v>
      </c>
      <c r="D17" s="36">
        <v>184116</v>
      </c>
      <c r="E17" s="34">
        <f t="shared" si="0"/>
        <v>5310.4292945751595</v>
      </c>
      <c r="F17" s="15">
        <f t="shared" si="1"/>
        <v>0.86325261417100307</v>
      </c>
      <c r="G17" s="34">
        <f t="shared" si="2"/>
        <v>736.0694862363282</v>
      </c>
      <c r="H17" s="34">
        <f t="shared" si="3"/>
        <v>135522169.52788779</v>
      </c>
      <c r="I17" s="38">
        <f>'jan-nov'!H17</f>
        <v>134002087.88441719</v>
      </c>
      <c r="J17" s="38">
        <f t="shared" si="4"/>
        <v>1520081.6434706002</v>
      </c>
    </row>
    <row r="18" spans="1:10" x14ac:dyDescent="0.2">
      <c r="A18" s="11">
        <v>11</v>
      </c>
      <c r="B18" s="16" t="s">
        <v>52</v>
      </c>
      <c r="C18" s="13">
        <v>3069728</v>
      </c>
      <c r="D18" s="36">
        <v>472024</v>
      </c>
      <c r="E18" s="34">
        <f t="shared" si="0"/>
        <v>6503.3303391352983</v>
      </c>
      <c r="F18" s="15">
        <f t="shared" si="1"/>
        <v>1.0571681882312436</v>
      </c>
      <c r="G18" s="34">
        <f t="shared" si="2"/>
        <v>-307.71892775379331</v>
      </c>
      <c r="H18" s="34">
        <f t="shared" si="3"/>
        <v>-145250719.15405652</v>
      </c>
      <c r="I18" s="38">
        <f>'jan-nov'!H18</f>
        <v>-149371574.90628651</v>
      </c>
      <c r="J18" s="38">
        <f t="shared" si="4"/>
        <v>4120855.7522299886</v>
      </c>
    </row>
    <row r="19" spans="1:10" x14ac:dyDescent="0.2">
      <c r="A19" s="11">
        <v>12</v>
      </c>
      <c r="B19" s="16" t="s">
        <v>53</v>
      </c>
      <c r="C19" s="13">
        <v>3146232</v>
      </c>
      <c r="D19" s="36">
        <v>519963</v>
      </c>
      <c r="E19" s="34">
        <f t="shared" si="0"/>
        <v>6050.8766969957478</v>
      </c>
      <c r="F19" s="15">
        <f t="shared" si="1"/>
        <v>0.98361824194589242</v>
      </c>
      <c r="G19" s="34">
        <f t="shared" si="2"/>
        <v>88.178009118313412</v>
      </c>
      <c r="H19" s="34">
        <f t="shared" si="3"/>
        <v>45849302.155185595</v>
      </c>
      <c r="I19" s="38">
        <f>'jan-nov'!H19</f>
        <v>39437928.462329216</v>
      </c>
      <c r="J19" s="38">
        <f t="shared" si="4"/>
        <v>6411373.6928563789</v>
      </c>
    </row>
    <row r="20" spans="1:10" x14ac:dyDescent="0.2">
      <c r="A20" s="11">
        <v>14</v>
      </c>
      <c r="B20" s="16" t="s">
        <v>54</v>
      </c>
      <c r="C20" s="13">
        <v>621078</v>
      </c>
      <c r="D20" s="36">
        <v>110266</v>
      </c>
      <c r="E20" s="34">
        <f t="shared" si="0"/>
        <v>5632.5431229934884</v>
      </c>
      <c r="F20" s="15">
        <f t="shared" si="1"/>
        <v>0.91561478472599167</v>
      </c>
      <c r="G20" s="34">
        <f t="shared" si="2"/>
        <v>454.2198863702904</v>
      </c>
      <c r="H20" s="34">
        <f t="shared" si="3"/>
        <v>50085009.99050644</v>
      </c>
      <c r="I20" s="38">
        <f>'jan-nov'!H20</f>
        <v>47898726.487177312</v>
      </c>
      <c r="J20" s="38">
        <f t="shared" si="4"/>
        <v>2186283.503329128</v>
      </c>
    </row>
    <row r="21" spans="1:10" x14ac:dyDescent="0.2">
      <c r="A21" s="11">
        <v>15</v>
      </c>
      <c r="B21" s="16" t="s">
        <v>55</v>
      </c>
      <c r="C21" s="13">
        <v>1466820</v>
      </c>
      <c r="D21" s="36">
        <v>266274</v>
      </c>
      <c r="E21" s="34">
        <f t="shared" si="0"/>
        <v>5508.6865409315214</v>
      </c>
      <c r="F21" s="15">
        <f t="shared" si="1"/>
        <v>0.89548090998322816</v>
      </c>
      <c r="G21" s="34">
        <f t="shared" si="2"/>
        <v>562.59439567451147</v>
      </c>
      <c r="H21" s="34">
        <f t="shared" si="3"/>
        <v>149804260.11383486</v>
      </c>
      <c r="I21" s="38">
        <f>'jan-nov'!H21</f>
        <v>145405228.90235123</v>
      </c>
      <c r="J21" s="38">
        <f t="shared" si="4"/>
        <v>4399031.2114836276</v>
      </c>
    </row>
    <row r="22" spans="1:10" x14ac:dyDescent="0.2">
      <c r="A22" s="11">
        <v>16</v>
      </c>
      <c r="B22" s="16" t="s">
        <v>56</v>
      </c>
      <c r="C22" s="13">
        <v>1845378</v>
      </c>
      <c r="D22" s="36">
        <v>317363</v>
      </c>
      <c r="E22" s="34">
        <f t="shared" si="0"/>
        <v>5814.7232033980017</v>
      </c>
      <c r="F22" s="15">
        <f t="shared" si="1"/>
        <v>0.94522960905285647</v>
      </c>
      <c r="G22" s="34">
        <f t="shared" si="2"/>
        <v>294.81231601634124</v>
      </c>
      <c r="H22" s="34">
        <f t="shared" si="3"/>
        <v>93562521.047894105</v>
      </c>
      <c r="I22" s="38">
        <f>'jan-nov'!H22</f>
        <v>90478976.951417968</v>
      </c>
      <c r="J22" s="38">
        <f t="shared" si="4"/>
        <v>3083544.0964761376</v>
      </c>
    </row>
    <row r="23" spans="1:10" x14ac:dyDescent="0.2">
      <c r="A23" s="11">
        <v>17</v>
      </c>
      <c r="B23" s="16" t="s">
        <v>57</v>
      </c>
      <c r="C23" s="13">
        <v>673140</v>
      </c>
      <c r="D23" s="36">
        <v>137233</v>
      </c>
      <c r="E23" s="34">
        <f t="shared" si="0"/>
        <v>4905.0884262531608</v>
      </c>
      <c r="F23" s="15">
        <f t="shared" si="1"/>
        <v>0.79736122483139549</v>
      </c>
      <c r="G23" s="34">
        <f t="shared" si="2"/>
        <v>1090.742746018077</v>
      </c>
      <c r="H23" s="34">
        <f t="shared" si="3"/>
        <v>149685899.26429877</v>
      </c>
      <c r="I23" s="38">
        <f>'jan-nov'!H23</f>
        <v>146708195.82772392</v>
      </c>
      <c r="J23" s="38">
        <f t="shared" si="4"/>
        <v>2977703.4365748465</v>
      </c>
    </row>
    <row r="24" spans="1:10" x14ac:dyDescent="0.2">
      <c r="A24" s="11">
        <v>18</v>
      </c>
      <c r="B24" s="16" t="s">
        <v>58</v>
      </c>
      <c r="C24" s="13">
        <v>1311585</v>
      </c>
      <c r="D24" s="36">
        <v>242866</v>
      </c>
      <c r="E24" s="34">
        <f t="shared" si="0"/>
        <v>5400.4471601623936</v>
      </c>
      <c r="F24" s="15">
        <f t="shared" si="1"/>
        <v>0.87788573580387297</v>
      </c>
      <c r="G24" s="34">
        <f t="shared" si="2"/>
        <v>657.30385384749832</v>
      </c>
      <c r="H24" s="34">
        <f t="shared" si="3"/>
        <v>159636757.76852652</v>
      </c>
      <c r="I24" s="38">
        <f>'jan-nov'!H24</f>
        <v>154854365.65473327</v>
      </c>
      <c r="J24" s="38">
        <f t="shared" si="4"/>
        <v>4782392.1137932539</v>
      </c>
    </row>
    <row r="25" spans="1:10" x14ac:dyDescent="0.2">
      <c r="A25" s="11">
        <v>19</v>
      </c>
      <c r="B25" s="16" t="s">
        <v>59</v>
      </c>
      <c r="C25" s="13">
        <v>934409</v>
      </c>
      <c r="D25" s="36">
        <v>165632</v>
      </c>
      <c r="E25" s="34">
        <f t="shared" si="0"/>
        <v>5641.4762847758884</v>
      </c>
      <c r="F25" s="15">
        <f t="shared" si="1"/>
        <v>0.91706694138484168</v>
      </c>
      <c r="G25" s="34">
        <f t="shared" si="2"/>
        <v>446.40336981069038</v>
      </c>
      <c r="H25" s="34">
        <f t="shared" si="3"/>
        <v>73938682.948484272</v>
      </c>
      <c r="I25" s="38">
        <f>'jan-nov'!H25</f>
        <v>70683474.257923156</v>
      </c>
      <c r="J25" s="38">
        <f t="shared" si="4"/>
        <v>3255208.6905611157</v>
      </c>
    </row>
    <row r="26" spans="1:10" x14ac:dyDescent="0.2">
      <c r="A26" s="11">
        <v>20</v>
      </c>
      <c r="B26" s="16" t="s">
        <v>60</v>
      </c>
      <c r="C26" s="13">
        <v>402647</v>
      </c>
      <c r="D26" s="36">
        <v>76149</v>
      </c>
      <c r="E26" s="34">
        <f t="shared" si="0"/>
        <v>5287.6203233135038</v>
      </c>
      <c r="F26" s="15">
        <f>IF(ISNUMBER(C26),E26/E$28,"")</f>
        <v>0.85954483406962978</v>
      </c>
      <c r="G26" s="34">
        <f t="shared" si="2"/>
        <v>756.02733609027689</v>
      </c>
      <c r="H26" s="34">
        <f t="shared" si="3"/>
        <v>57570725.615938492</v>
      </c>
      <c r="I26" s="38">
        <f>'jan-nov'!H26</f>
        <v>56311344.617988005</v>
      </c>
      <c r="J26" s="38">
        <f t="shared" si="4"/>
        <v>1259380.9979504868</v>
      </c>
    </row>
    <row r="27" spans="1:10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3.5" thickBot="1" x14ac:dyDescent="0.25">
      <c r="A28" s="20"/>
      <c r="B28" s="20" t="s">
        <v>8</v>
      </c>
      <c r="C28" s="31">
        <f>IF(ISNUMBER(C26),SUM(C8:C26),"")</f>
        <v>32347334</v>
      </c>
      <c r="D28" s="35">
        <f>IF(ISNUMBER(D26),SUM(D8:D26),"")</f>
        <v>5258317</v>
      </c>
      <c r="E28" s="35">
        <f t="shared" si="0"/>
        <v>6151.6515645595346</v>
      </c>
      <c r="F28" s="22">
        <f>IF(ISNUMBER(E28),E28/E$28,"")</f>
        <v>1</v>
      </c>
      <c r="G28" s="35"/>
      <c r="H28" s="35">
        <f>IF(ISNUMBER(H26),SUM(H8:H26),"")</f>
        <v>-1.7806887626647949E-6</v>
      </c>
      <c r="I28" s="21">
        <f>'jan-nov'!H28</f>
        <v>-1.2964010238647461E-6</v>
      </c>
      <c r="J28" s="21">
        <f t="shared" si="4"/>
        <v>-4.8428773880004883E-7</v>
      </c>
    </row>
    <row r="29" spans="1:10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>
      <selection activeCell="D8" sqref="D8:D26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248" width="11.42578125" style="3" customWidth="1"/>
    <col min="249" max="249" width="3.42578125" style="3" customWidth="1"/>
    <col min="250" max="16384" width="20.140625" style="3"/>
  </cols>
  <sheetData>
    <row r="1" spans="1:11" ht="26.25" customHeight="1" x14ac:dyDescent="0.25">
      <c r="A1" s="1"/>
      <c r="B1" s="2"/>
      <c r="C1" s="44" t="s">
        <v>61</v>
      </c>
      <c r="D1" s="45"/>
      <c r="E1" s="45"/>
      <c r="F1" s="45"/>
      <c r="G1" s="45"/>
      <c r="H1" s="46"/>
      <c r="I1" s="42"/>
    </row>
    <row r="2" spans="1:11" x14ac:dyDescent="0.2">
      <c r="A2" s="47" t="s">
        <v>0</v>
      </c>
      <c r="B2" s="47" t="s">
        <v>1</v>
      </c>
      <c r="C2" s="4" t="s">
        <v>2</v>
      </c>
      <c r="D2" s="4" t="s">
        <v>3</v>
      </c>
      <c r="E2" s="50" t="s">
        <v>62</v>
      </c>
      <c r="F2" s="51"/>
      <c r="G2" s="32" t="s">
        <v>19</v>
      </c>
      <c r="H2" s="33"/>
      <c r="I2" s="27"/>
    </row>
    <row r="3" spans="1:11" x14ac:dyDescent="0.2">
      <c r="A3" s="48"/>
      <c r="B3" s="48"/>
      <c r="C3" s="5">
        <v>2017</v>
      </c>
      <c r="D3" s="5" t="s">
        <v>63</v>
      </c>
      <c r="E3" s="5"/>
      <c r="F3" s="4" t="s">
        <v>21</v>
      </c>
      <c r="G3" s="4"/>
      <c r="H3" s="4"/>
      <c r="I3" s="30"/>
    </row>
    <row r="4" spans="1:11" x14ac:dyDescent="0.2">
      <c r="A4" s="48"/>
      <c r="B4" s="48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30" t="s">
        <v>40</v>
      </c>
    </row>
    <row r="5" spans="1:11" x14ac:dyDescent="0.2">
      <c r="A5" s="49"/>
      <c r="B5" s="49"/>
      <c r="C5" s="6"/>
      <c r="D5" s="6"/>
      <c r="E5" s="7"/>
      <c r="F5" s="7" t="s">
        <v>6</v>
      </c>
      <c r="G5" s="7" t="s">
        <v>7</v>
      </c>
      <c r="H5" s="7" t="s">
        <v>7</v>
      </c>
      <c r="I5" s="39" t="s">
        <v>7</v>
      </c>
    </row>
    <row r="6" spans="1:11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</row>
    <row r="7" spans="1:11" x14ac:dyDescent="0.2">
      <c r="A7" s="8"/>
      <c r="B7" s="9"/>
      <c r="C7" s="10"/>
      <c r="D7" s="10"/>
      <c r="E7" s="10"/>
      <c r="F7" s="10"/>
      <c r="G7" s="10"/>
      <c r="H7" s="10"/>
    </row>
    <row r="8" spans="1:11" x14ac:dyDescent="0.2">
      <c r="A8" s="11">
        <v>1</v>
      </c>
      <c r="B8" s="12" t="s">
        <v>42</v>
      </c>
      <c r="C8" s="13">
        <v>184734</v>
      </c>
      <c r="D8" s="43">
        <v>292893</v>
      </c>
      <c r="E8" s="34">
        <f>IF(ISNUMBER(C8),C8*1000/D8,"")</f>
        <v>630.72179942846026</v>
      </c>
      <c r="F8" s="15">
        <f>IF(ISNUMBER(C8),E8/E$28,"")</f>
        <v>0.85476586782113506</v>
      </c>
      <c r="G8" s="34">
        <f>IF(ISNUMBER(C8),($E$28-E8)*0.875,"")</f>
        <v>93.770755894023679</v>
      </c>
      <c r="H8" s="34">
        <f>IF(ISNUMBER(C8),G8*D8,"")</f>
        <v>27464798.006068278</v>
      </c>
      <c r="I8" s="38">
        <f>jan!H8</f>
        <v>27464798.006068278</v>
      </c>
      <c r="J8" s="24"/>
      <c r="K8" s="14"/>
    </row>
    <row r="9" spans="1:11" x14ac:dyDescent="0.2">
      <c r="A9" s="11">
        <v>2</v>
      </c>
      <c r="B9" s="12" t="s">
        <v>43</v>
      </c>
      <c r="C9" s="13">
        <v>505245</v>
      </c>
      <c r="D9" s="43">
        <v>604368</v>
      </c>
      <c r="E9" s="34">
        <f t="shared" ref="E9:E28" si="0">IF(ISNUMBER(C9),C9*1000/D9,"")</f>
        <v>835.98900007942177</v>
      </c>
      <c r="F9" s="15">
        <f t="shared" ref="F9:F25" si="1">IF(ISNUMBER(C9),E9/E$28,"")</f>
        <v>1.1329477810808737</v>
      </c>
      <c r="G9" s="34">
        <f t="shared" ref="G9:G26" si="2">IF(ISNUMBER(C9),($E$28-E9)*0.875,"")</f>
        <v>-85.838044675567645</v>
      </c>
      <c r="H9" s="34">
        <f t="shared" ref="H9:H26" si="3">IF(ISNUMBER(C9),G9*D9,"")</f>
        <v>-51877767.384483464</v>
      </c>
      <c r="I9" s="38">
        <f>jan!H9</f>
        <v>-51877767.384483464</v>
      </c>
      <c r="J9" s="24"/>
      <c r="K9" s="14"/>
    </row>
    <row r="10" spans="1:11" x14ac:dyDescent="0.2">
      <c r="A10" s="11">
        <v>3</v>
      </c>
      <c r="B10" s="16" t="s">
        <v>44</v>
      </c>
      <c r="C10" s="13">
        <v>590912</v>
      </c>
      <c r="D10" s="43">
        <v>666759</v>
      </c>
      <c r="E10" s="34">
        <f t="shared" si="0"/>
        <v>886.24525503217808</v>
      </c>
      <c r="F10" s="15">
        <f t="shared" si="1"/>
        <v>1.2010559888787642</v>
      </c>
      <c r="G10" s="34">
        <f t="shared" si="2"/>
        <v>-129.81226775922943</v>
      </c>
      <c r="H10" s="34">
        <f t="shared" si="3"/>
        <v>-86553497.838876054</v>
      </c>
      <c r="I10" s="38">
        <f>jan!H10</f>
        <v>-86553497.838876054</v>
      </c>
      <c r="J10" s="24"/>
      <c r="K10" s="14"/>
    </row>
    <row r="11" spans="1:11" x14ac:dyDescent="0.2">
      <c r="A11" s="11">
        <v>4</v>
      </c>
      <c r="B11" s="16" t="s">
        <v>45</v>
      </c>
      <c r="C11" s="13">
        <v>119676</v>
      </c>
      <c r="D11" s="43">
        <v>196190</v>
      </c>
      <c r="E11" s="34">
        <f t="shared" si="0"/>
        <v>610.00050970997506</v>
      </c>
      <c r="F11" s="15">
        <f t="shared" si="1"/>
        <v>0.82668399209614174</v>
      </c>
      <c r="G11" s="34">
        <f t="shared" si="2"/>
        <v>111.90188439769823</v>
      </c>
      <c r="H11" s="34">
        <f t="shared" si="3"/>
        <v>21954030.699984416</v>
      </c>
      <c r="I11" s="38">
        <f>jan!H11</f>
        <v>21954030.699984416</v>
      </c>
      <c r="J11" s="24"/>
      <c r="K11" s="14"/>
    </row>
    <row r="12" spans="1:11" x14ac:dyDescent="0.2">
      <c r="A12" s="11">
        <v>5</v>
      </c>
      <c r="B12" s="16" t="s">
        <v>46</v>
      </c>
      <c r="C12" s="13">
        <v>118527</v>
      </c>
      <c r="D12" s="43">
        <v>189479</v>
      </c>
      <c r="E12" s="34">
        <f t="shared" si="0"/>
        <v>625.54161674908562</v>
      </c>
      <c r="F12" s="15">
        <f t="shared" si="1"/>
        <v>0.84774558828201019</v>
      </c>
      <c r="G12" s="34">
        <f t="shared" si="2"/>
        <v>98.303415738476488</v>
      </c>
      <c r="H12" s="34">
        <f t="shared" si="3"/>
        <v>18626432.910710786</v>
      </c>
      <c r="I12" s="38">
        <f>jan!H12</f>
        <v>18626432.910710786</v>
      </c>
      <c r="J12" s="24"/>
      <c r="K12" s="14"/>
    </row>
    <row r="13" spans="1:11" x14ac:dyDescent="0.2">
      <c r="A13" s="11">
        <v>6</v>
      </c>
      <c r="B13" s="16" t="s">
        <v>47</v>
      </c>
      <c r="C13" s="13">
        <v>198696</v>
      </c>
      <c r="D13" s="43">
        <v>279714</v>
      </c>
      <c r="E13" s="34">
        <f t="shared" si="0"/>
        <v>710.3541474506103</v>
      </c>
      <c r="F13" s="15">
        <f t="shared" si="1"/>
        <v>0.96268510119069339</v>
      </c>
      <c r="G13" s="34">
        <f t="shared" si="2"/>
        <v>24.092451374642394</v>
      </c>
      <c r="H13" s="34">
        <f t="shared" si="3"/>
        <v>6738995.9438067228</v>
      </c>
      <c r="I13" s="38">
        <f>jan!H13</f>
        <v>6738995.9438067228</v>
      </c>
      <c r="J13" s="24"/>
      <c r="K13" s="14"/>
    </row>
    <row r="14" spans="1:11" x14ac:dyDescent="0.2">
      <c r="A14" s="11">
        <v>7</v>
      </c>
      <c r="B14" s="16" t="s">
        <v>48</v>
      </c>
      <c r="C14" s="13">
        <v>164772</v>
      </c>
      <c r="D14" s="43">
        <v>247048</v>
      </c>
      <c r="E14" s="34">
        <f t="shared" si="0"/>
        <v>666.96350506784108</v>
      </c>
      <c r="F14" s="15">
        <f t="shared" si="1"/>
        <v>0.90388129874525236</v>
      </c>
      <c r="G14" s="34">
        <f t="shared" si="2"/>
        <v>62.059263459565457</v>
      </c>
      <c r="H14" s="34">
        <f t="shared" si="3"/>
        <v>15331616.919158727</v>
      </c>
      <c r="I14" s="38">
        <f>jan!H14</f>
        <v>15331616.919158727</v>
      </c>
      <c r="J14" s="24"/>
      <c r="K14" s="14"/>
    </row>
    <row r="15" spans="1:11" x14ac:dyDescent="0.2">
      <c r="A15" s="11">
        <v>8</v>
      </c>
      <c r="B15" s="16" t="s">
        <v>49</v>
      </c>
      <c r="C15" s="13">
        <v>114063</v>
      </c>
      <c r="D15" s="43">
        <v>173307</v>
      </c>
      <c r="E15" s="34">
        <f t="shared" si="0"/>
        <v>658.15575827866155</v>
      </c>
      <c r="F15" s="15">
        <f t="shared" si="1"/>
        <v>0.89194487711748549</v>
      </c>
      <c r="G15" s="34">
        <f t="shared" si="2"/>
        <v>69.766041900097548</v>
      </c>
      <c r="H15" s="34">
        <f t="shared" si="3"/>
        <v>12090943.423580205</v>
      </c>
      <c r="I15" s="38">
        <f>jan!H15</f>
        <v>12090943.423580205</v>
      </c>
      <c r="J15" s="24"/>
      <c r="K15" s="14"/>
    </row>
    <row r="16" spans="1:11" x14ac:dyDescent="0.2">
      <c r="A16" s="11">
        <v>9</v>
      </c>
      <c r="B16" s="16" t="s">
        <v>50</v>
      </c>
      <c r="C16" s="13">
        <v>72785</v>
      </c>
      <c r="D16" s="43">
        <v>116673</v>
      </c>
      <c r="E16" s="34">
        <f t="shared" si="0"/>
        <v>623.83756310371723</v>
      </c>
      <c r="F16" s="15">
        <f t="shared" si="1"/>
        <v>0.84543622321120238</v>
      </c>
      <c r="G16" s="34">
        <f t="shared" si="2"/>
        <v>99.794462678173829</v>
      </c>
      <c r="H16" s="34">
        <f t="shared" si="3"/>
        <v>11643319.344050575</v>
      </c>
      <c r="I16" s="38">
        <f>jan!H16</f>
        <v>11643319.344050575</v>
      </c>
      <c r="J16" s="24"/>
      <c r="K16" s="14"/>
    </row>
    <row r="17" spans="1:11" x14ac:dyDescent="0.2">
      <c r="A17" s="11">
        <v>10</v>
      </c>
      <c r="B17" s="16" t="s">
        <v>51</v>
      </c>
      <c r="C17" s="13">
        <v>117339</v>
      </c>
      <c r="D17" s="43">
        <v>184116</v>
      </c>
      <c r="E17" s="34">
        <f t="shared" si="0"/>
        <v>637.31017402072609</v>
      </c>
      <c r="F17" s="15">
        <f t="shared" si="1"/>
        <v>0.86369455512985327</v>
      </c>
      <c r="G17" s="34">
        <f t="shared" si="2"/>
        <v>88.005928125791073</v>
      </c>
      <c r="H17" s="34">
        <f t="shared" si="3"/>
        <v>16203299.462808149</v>
      </c>
      <c r="I17" s="38">
        <f>jan!H17</f>
        <v>16203299.462808149</v>
      </c>
      <c r="J17" s="24"/>
      <c r="K17" s="14"/>
    </row>
    <row r="18" spans="1:11" x14ac:dyDescent="0.2">
      <c r="A18" s="11">
        <v>11</v>
      </c>
      <c r="B18" s="16" t="s">
        <v>52</v>
      </c>
      <c r="C18" s="13">
        <v>384621</v>
      </c>
      <c r="D18" s="43">
        <v>472024</v>
      </c>
      <c r="E18" s="34">
        <f t="shared" si="0"/>
        <v>814.83356778468897</v>
      </c>
      <c r="F18" s="15">
        <f t="shared" si="1"/>
        <v>1.1042775472932913</v>
      </c>
      <c r="G18" s="34">
        <f t="shared" si="2"/>
        <v>-67.32704141767644</v>
      </c>
      <c r="H18" s="34">
        <f t="shared" si="3"/>
        <v>-31779979.398137305</v>
      </c>
      <c r="I18" s="38">
        <f>jan!H18</f>
        <v>-31779979.398137305</v>
      </c>
      <c r="J18" s="24"/>
      <c r="K18" s="14"/>
    </row>
    <row r="19" spans="1:11" x14ac:dyDescent="0.2">
      <c r="A19" s="11">
        <v>12</v>
      </c>
      <c r="B19" s="16" t="s">
        <v>53</v>
      </c>
      <c r="C19" s="13">
        <v>388181</v>
      </c>
      <c r="D19" s="43">
        <v>519963</v>
      </c>
      <c r="E19" s="34">
        <f t="shared" si="0"/>
        <v>746.55504333962222</v>
      </c>
      <c r="F19" s="15">
        <f t="shared" si="1"/>
        <v>1.0117452259850379</v>
      </c>
      <c r="G19" s="34">
        <f t="shared" si="2"/>
        <v>-7.5833325282430337</v>
      </c>
      <c r="H19" s="34">
        <f t="shared" si="3"/>
        <v>-3943052.3313828325</v>
      </c>
      <c r="I19" s="38">
        <f>jan!H19</f>
        <v>-3943052.3313828325</v>
      </c>
      <c r="J19" s="24"/>
      <c r="K19" s="14"/>
    </row>
    <row r="20" spans="1:11" x14ac:dyDescent="0.2">
      <c r="A20" s="11">
        <v>14</v>
      </c>
      <c r="B20" s="16" t="s">
        <v>54</v>
      </c>
      <c r="C20" s="13">
        <v>77018</v>
      </c>
      <c r="D20" s="43">
        <v>110266</v>
      </c>
      <c r="E20" s="34">
        <f t="shared" si="0"/>
        <v>698.47459779079679</v>
      </c>
      <c r="F20" s="15">
        <f t="shared" si="1"/>
        <v>0.94658571540206804</v>
      </c>
      <c r="G20" s="34">
        <f t="shared" si="2"/>
        <v>34.487057326979212</v>
      </c>
      <c r="H20" s="34">
        <f t="shared" si="3"/>
        <v>3802749.8632166898</v>
      </c>
      <c r="I20" s="38">
        <f>jan!H20</f>
        <v>3802749.8632166898</v>
      </c>
      <c r="J20" s="24"/>
      <c r="K20" s="14"/>
    </row>
    <row r="21" spans="1:11" x14ac:dyDescent="0.2">
      <c r="A21" s="11">
        <v>15</v>
      </c>
      <c r="B21" s="16" t="s">
        <v>55</v>
      </c>
      <c r="C21" s="13">
        <v>192463</v>
      </c>
      <c r="D21" s="43">
        <v>266274</v>
      </c>
      <c r="E21" s="34">
        <f t="shared" si="0"/>
        <v>722.80057384498673</v>
      </c>
      <c r="F21" s="15">
        <f t="shared" si="1"/>
        <v>0.97955272883239142</v>
      </c>
      <c r="G21" s="34">
        <f t="shared" si="2"/>
        <v>13.201828279563017</v>
      </c>
      <c r="H21" s="34">
        <f t="shared" si="3"/>
        <v>3515303.6233123629</v>
      </c>
      <c r="I21" s="38">
        <f>jan!H21</f>
        <v>3515303.6233123629</v>
      </c>
      <c r="J21" s="24"/>
      <c r="K21" s="14"/>
    </row>
    <row r="22" spans="1:11" x14ac:dyDescent="0.2">
      <c r="A22" s="11">
        <v>16</v>
      </c>
      <c r="B22" s="16" t="s">
        <v>56</v>
      </c>
      <c r="C22" s="13">
        <v>227628</v>
      </c>
      <c r="D22" s="43">
        <v>317363</v>
      </c>
      <c r="E22" s="34">
        <f t="shared" si="0"/>
        <v>717.24807239659322</v>
      </c>
      <c r="F22" s="15">
        <f t="shared" si="1"/>
        <v>0.97202787599962914</v>
      </c>
      <c r="G22" s="34">
        <f t="shared" si="2"/>
        <v>18.060267046907342</v>
      </c>
      <c r="H22" s="34">
        <f t="shared" si="3"/>
        <v>5731660.5308076544</v>
      </c>
      <c r="I22" s="38">
        <f>jan!H22</f>
        <v>5731660.5308076544</v>
      </c>
      <c r="J22" s="24"/>
      <c r="K22" s="14"/>
    </row>
    <row r="23" spans="1:11" x14ac:dyDescent="0.2">
      <c r="A23" s="11">
        <v>17</v>
      </c>
      <c r="B23" s="16" t="s">
        <v>57</v>
      </c>
      <c r="C23" s="13">
        <v>82953</v>
      </c>
      <c r="D23" s="43">
        <v>137233</v>
      </c>
      <c r="E23" s="34">
        <f t="shared" si="0"/>
        <v>604.4683130150911</v>
      </c>
      <c r="F23" s="15">
        <f t="shared" si="1"/>
        <v>0.81918665664151702</v>
      </c>
      <c r="G23" s="34">
        <f t="shared" si="2"/>
        <v>116.74255650572169</v>
      </c>
      <c r="H23" s="34">
        <f t="shared" si="3"/>
        <v>16020931.256949706</v>
      </c>
      <c r="I23" s="38">
        <f>jan!H23</f>
        <v>16020931.256949706</v>
      </c>
      <c r="J23" s="24"/>
      <c r="K23" s="14"/>
    </row>
    <row r="24" spans="1:11" x14ac:dyDescent="0.2">
      <c r="A24" s="11">
        <v>18</v>
      </c>
      <c r="B24" s="16" t="s">
        <v>58</v>
      </c>
      <c r="C24" s="13">
        <v>165794</v>
      </c>
      <c r="D24" s="43">
        <v>242866</v>
      </c>
      <c r="E24" s="34">
        <f t="shared" si="0"/>
        <v>682.65627959450887</v>
      </c>
      <c r="F24" s="15">
        <f t="shared" si="1"/>
        <v>0.9251484375201664</v>
      </c>
      <c r="G24" s="34">
        <f t="shared" si="2"/>
        <v>48.328085748731141</v>
      </c>
      <c r="H24" s="34">
        <f t="shared" si="3"/>
        <v>11737248.873451337</v>
      </c>
      <c r="I24" s="38">
        <f>jan!H24</f>
        <v>11737248.873451337</v>
      </c>
      <c r="J24" s="24"/>
      <c r="K24" s="14"/>
    </row>
    <row r="25" spans="1:11" x14ac:dyDescent="0.2">
      <c r="A25" s="11">
        <v>19</v>
      </c>
      <c r="B25" s="16" t="s">
        <v>59</v>
      </c>
      <c r="C25" s="13">
        <v>120876</v>
      </c>
      <c r="D25" s="43">
        <v>165632</v>
      </c>
      <c r="E25" s="34">
        <f t="shared" si="0"/>
        <v>729.78651468315297</v>
      </c>
      <c r="F25" s="15">
        <f t="shared" si="1"/>
        <v>0.98902020528317103</v>
      </c>
      <c r="G25" s="34">
        <f t="shared" si="2"/>
        <v>7.0891300461675542</v>
      </c>
      <c r="H25" s="34">
        <f t="shared" si="3"/>
        <v>1174186.7878068243</v>
      </c>
      <c r="I25" s="38">
        <f>jan!H25</f>
        <v>1174186.7878068243</v>
      </c>
      <c r="J25" s="24"/>
      <c r="K25" s="14"/>
    </row>
    <row r="26" spans="1:11" x14ac:dyDescent="0.2">
      <c r="A26" s="11">
        <v>20</v>
      </c>
      <c r="B26" s="16" t="s">
        <v>60</v>
      </c>
      <c r="C26" s="13">
        <v>53768</v>
      </c>
      <c r="D26" s="43">
        <v>76149</v>
      </c>
      <c r="E26" s="34">
        <f t="shared" si="0"/>
        <v>706.08937740482475</v>
      </c>
      <c r="F26" s="15">
        <f>IF(ISNUMBER(C26),E26/E$28,"")</f>
        <v>0.9569054058122447</v>
      </c>
      <c r="G26" s="34">
        <f t="shared" si="2"/>
        <v>27.824125164704753</v>
      </c>
      <c r="H26" s="34">
        <f t="shared" si="3"/>
        <v>2118779.3071671021</v>
      </c>
      <c r="I26" s="38">
        <f>jan!H26</f>
        <v>2118779.3071671021</v>
      </c>
      <c r="J26" s="24"/>
      <c r="K26" s="14"/>
    </row>
    <row r="27" spans="1:11" x14ac:dyDescent="0.2">
      <c r="A27" s="17"/>
      <c r="B27" s="18"/>
      <c r="C27" s="34"/>
      <c r="D27" s="34"/>
      <c r="E27" s="34"/>
      <c r="F27" s="37"/>
      <c r="G27" s="34"/>
      <c r="H27" s="34"/>
      <c r="I27" s="38"/>
    </row>
    <row r="28" spans="1:11" ht="13.5" thickBot="1" x14ac:dyDescent="0.25">
      <c r="A28" s="20"/>
      <c r="B28" s="20" t="s">
        <v>8</v>
      </c>
      <c r="C28" s="31">
        <f>IF(ISNUMBER(C26),SUM(C8:C26),"")</f>
        <v>3880051</v>
      </c>
      <c r="D28" s="35">
        <f>IF(ISNUMBER(D26),SUM(D8:D26),"")</f>
        <v>5258317</v>
      </c>
      <c r="E28" s="35">
        <f t="shared" si="0"/>
        <v>737.88837759305875</v>
      </c>
      <c r="F28" s="22">
        <f>IF(ISNUMBER(E28),E28/E$28,"")</f>
        <v>1</v>
      </c>
      <c r="G28" s="35"/>
      <c r="H28" s="35">
        <f>IF(ISNUMBER(H26),SUM(H8:H26),"")</f>
        <v>-1.2014061212539673E-7</v>
      </c>
      <c r="I28" s="21">
        <f>jan!H28</f>
        <v>-1.2014061212539673E-7</v>
      </c>
    </row>
    <row r="29" spans="1:11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9" sqref="N9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9" width="11.42578125" style="3" customWidth="1"/>
    <col min="10" max="10" width="12.85546875" style="3" bestFit="1" customWidth="1"/>
    <col min="11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44" t="s">
        <v>78</v>
      </c>
      <c r="D1" s="45"/>
      <c r="E1" s="45"/>
      <c r="F1" s="45"/>
      <c r="G1" s="45"/>
      <c r="H1" s="46"/>
      <c r="I1" s="25"/>
      <c r="J1" s="26"/>
    </row>
    <row r="2" spans="1:10" x14ac:dyDescent="0.2">
      <c r="A2" s="47" t="s">
        <v>0</v>
      </c>
      <c r="B2" s="47" t="s">
        <v>1</v>
      </c>
      <c r="C2" s="4" t="s">
        <v>33</v>
      </c>
      <c r="D2" s="4" t="s">
        <v>3</v>
      </c>
      <c r="E2" s="50" t="s">
        <v>79</v>
      </c>
      <c r="F2" s="51"/>
      <c r="G2" s="32" t="s">
        <v>19</v>
      </c>
      <c r="H2" s="33"/>
      <c r="I2" s="27"/>
      <c r="J2" s="28"/>
    </row>
    <row r="3" spans="1:10" x14ac:dyDescent="0.2">
      <c r="A3" s="48"/>
      <c r="B3" s="48"/>
      <c r="C3" s="5">
        <v>2017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0" x14ac:dyDescent="0.2">
      <c r="A4" s="48"/>
      <c r="B4" s="48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0" x14ac:dyDescent="0.2">
      <c r="A5" s="49"/>
      <c r="B5" s="49"/>
      <c r="C5" s="6"/>
      <c r="D5" s="6"/>
      <c r="E5" s="7"/>
      <c r="F5" s="7" t="s">
        <v>6</v>
      </c>
      <c r="G5" s="7" t="s">
        <v>34</v>
      </c>
      <c r="H5" s="7" t="s">
        <v>34</v>
      </c>
      <c r="I5" s="29" t="s">
        <v>31</v>
      </c>
      <c r="J5" s="30" t="s">
        <v>35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1</v>
      </c>
      <c r="B8" s="12" t="s">
        <v>42</v>
      </c>
      <c r="C8" s="13">
        <v>1523742</v>
      </c>
      <c r="D8" s="36">
        <v>292893</v>
      </c>
      <c r="E8" s="34">
        <f>IF(ISNUMBER(C8),C8*1000/D8,"")</f>
        <v>5202.3844885333556</v>
      </c>
      <c r="F8" s="15">
        <f>IF(ISNUMBER(C8),E8/E$28,"")</f>
        <v>0.85272339164461253</v>
      </c>
      <c r="G8" s="34">
        <f>IF(ISNUMBER(C8),($E$28-E8)*0.875,"")</f>
        <v>786.20553458124641</v>
      </c>
      <c r="H8" s="34">
        <f>IF(ISNUMBER(C8),G8*D8,"")</f>
        <v>230274097.64010501</v>
      </c>
      <c r="I8" s="38">
        <f>'jan-sep'!H8</f>
        <v>183933335.34223008</v>
      </c>
      <c r="J8" s="38">
        <f>IF(ISNUMBER(C8),H8-I8,"")</f>
        <v>46340762.297874928</v>
      </c>
    </row>
    <row r="9" spans="1:10" x14ac:dyDescent="0.2">
      <c r="A9" s="11">
        <v>2</v>
      </c>
      <c r="B9" s="12" t="s">
        <v>43</v>
      </c>
      <c r="C9" s="13">
        <v>4366927</v>
      </c>
      <c r="D9" s="36">
        <v>604368</v>
      </c>
      <c r="E9" s="34">
        <f t="shared" ref="E9:E28" si="0">IF(ISNUMBER(C9),C9*1000/D9,"")</f>
        <v>7225.6092314616262</v>
      </c>
      <c r="F9" s="15">
        <f t="shared" ref="F9:F25" si="1">IF(ISNUMBER(C9),E9/E$28,"")</f>
        <v>1.184350373205038</v>
      </c>
      <c r="G9" s="34">
        <f t="shared" ref="G9:G26" si="2">IF(ISNUMBER(C9),($E$28-E9)*0.875,"")</f>
        <v>-984.1161154809904</v>
      </c>
      <c r="H9" s="34">
        <f t="shared" ref="H9:H26" si="3">IF(ISNUMBER(C9),G9*D9,"")</f>
        <v>-594768288.48101521</v>
      </c>
      <c r="I9" s="38">
        <f>'jan-sep'!H9</f>
        <v>-441171012.03686029</v>
      </c>
      <c r="J9" s="38">
        <f t="shared" ref="J9:J28" si="4">IF(ISNUMBER(C9),H9-I9,"")</f>
        <v>-153597276.44415492</v>
      </c>
    </row>
    <row r="10" spans="1:10" x14ac:dyDescent="0.2">
      <c r="A10" s="11">
        <v>3</v>
      </c>
      <c r="B10" s="16" t="s">
        <v>44</v>
      </c>
      <c r="C10" s="13">
        <v>5244675</v>
      </c>
      <c r="D10" s="36">
        <v>666759</v>
      </c>
      <c r="E10" s="34">
        <f t="shared" si="0"/>
        <v>7865.923069654853</v>
      </c>
      <c r="F10" s="15">
        <f t="shared" si="1"/>
        <v>1.2893042821336411</v>
      </c>
      <c r="G10" s="34">
        <f t="shared" si="2"/>
        <v>-1544.3907239000637</v>
      </c>
      <c r="H10" s="34">
        <f t="shared" si="3"/>
        <v>-1029736414.6768825</v>
      </c>
      <c r="I10" s="38">
        <f>'jan-sep'!H10</f>
        <v>-826882970.45311749</v>
      </c>
      <c r="J10" s="38">
        <f t="shared" si="4"/>
        <v>-202853444.22376502</v>
      </c>
    </row>
    <row r="11" spans="1:10" x14ac:dyDescent="0.2">
      <c r="A11" s="11">
        <v>4</v>
      </c>
      <c r="B11" s="16" t="s">
        <v>45</v>
      </c>
      <c r="C11" s="13">
        <v>976483</v>
      </c>
      <c r="D11" s="36">
        <v>196190</v>
      </c>
      <c r="E11" s="34">
        <f t="shared" si="0"/>
        <v>4977.2312554156688</v>
      </c>
      <c r="F11" s="15">
        <f t="shared" si="1"/>
        <v>0.81581850139533563</v>
      </c>
      <c r="G11" s="34">
        <f t="shared" si="2"/>
        <v>983.21461355922236</v>
      </c>
      <c r="H11" s="34">
        <f t="shared" si="3"/>
        <v>192896875.03418383</v>
      </c>
      <c r="I11" s="38">
        <f>'jan-sep'!H11</f>
        <v>156065505.47057164</v>
      </c>
      <c r="J11" s="38">
        <f t="shared" si="4"/>
        <v>36831369.563612193</v>
      </c>
    </row>
    <row r="12" spans="1:10" x14ac:dyDescent="0.2">
      <c r="A12" s="11">
        <v>5</v>
      </c>
      <c r="B12" s="16" t="s">
        <v>46</v>
      </c>
      <c r="C12" s="13">
        <v>974922</v>
      </c>
      <c r="D12" s="36">
        <v>189479</v>
      </c>
      <c r="E12" s="34">
        <f t="shared" si="0"/>
        <v>5145.2773130531614</v>
      </c>
      <c r="F12" s="15">
        <f t="shared" si="1"/>
        <v>0.84336294847282312</v>
      </c>
      <c r="G12" s="34">
        <f t="shared" si="2"/>
        <v>836.17431312641634</v>
      </c>
      <c r="H12" s="34">
        <f t="shared" si="3"/>
        <v>158437472.67688024</v>
      </c>
      <c r="I12" s="38">
        <f>'jan-sep'!H12</f>
        <v>127238003.43192023</v>
      </c>
      <c r="J12" s="38">
        <f t="shared" si="4"/>
        <v>31199469.24496001</v>
      </c>
    </row>
    <row r="13" spans="1:10" x14ac:dyDescent="0.2">
      <c r="A13" s="11">
        <v>6</v>
      </c>
      <c r="B13" s="16" t="s">
        <v>47</v>
      </c>
      <c r="C13" s="13">
        <v>1688931</v>
      </c>
      <c r="D13" s="36">
        <v>279714</v>
      </c>
      <c r="E13" s="34">
        <f t="shared" si="0"/>
        <v>6038.0638795340956</v>
      </c>
      <c r="F13" s="15">
        <f t="shared" si="1"/>
        <v>0.98969968899293692</v>
      </c>
      <c r="G13" s="34">
        <f t="shared" si="2"/>
        <v>54.986067455598914</v>
      </c>
      <c r="H13" s="34">
        <f t="shared" si="3"/>
        <v>15380372.872275395</v>
      </c>
      <c r="I13" s="38">
        <f>'jan-sep'!H13</f>
        <v>18529553.790689953</v>
      </c>
      <c r="J13" s="38">
        <f t="shared" si="4"/>
        <v>-3149180.9184145574</v>
      </c>
    </row>
    <row r="14" spans="1:10" x14ac:dyDescent="0.2">
      <c r="A14" s="11">
        <v>7</v>
      </c>
      <c r="B14" s="16" t="s">
        <v>48</v>
      </c>
      <c r="C14" s="13">
        <v>1379771</v>
      </c>
      <c r="D14" s="36">
        <v>247048</v>
      </c>
      <c r="E14" s="34">
        <f t="shared" si="0"/>
        <v>5585.0320585473264</v>
      </c>
      <c r="F14" s="15">
        <f t="shared" si="1"/>
        <v>0.91544319530888763</v>
      </c>
      <c r="G14" s="34">
        <f t="shared" si="2"/>
        <v>451.38891081902193</v>
      </c>
      <c r="H14" s="34">
        <f t="shared" si="3"/>
        <v>111514727.64001773</v>
      </c>
      <c r="I14" s="38">
        <f>'jan-sep'!H14</f>
        <v>94149021.273988456</v>
      </c>
      <c r="J14" s="38">
        <f t="shared" si="4"/>
        <v>17365706.366029277</v>
      </c>
    </row>
    <row r="15" spans="1:10" x14ac:dyDescent="0.2">
      <c r="A15" s="11">
        <v>8</v>
      </c>
      <c r="B15" s="16" t="s">
        <v>49</v>
      </c>
      <c r="C15" s="13">
        <v>935819</v>
      </c>
      <c r="D15" s="36">
        <v>173307</v>
      </c>
      <c r="E15" s="34">
        <f t="shared" si="0"/>
        <v>5399.7761198335902</v>
      </c>
      <c r="F15" s="15">
        <f t="shared" si="1"/>
        <v>0.88507787480432443</v>
      </c>
      <c r="G15" s="34">
        <f t="shared" si="2"/>
        <v>613.48785719354112</v>
      </c>
      <c r="H15" s="34">
        <f t="shared" si="3"/>
        <v>106321740.06664103</v>
      </c>
      <c r="I15" s="38">
        <f>'jan-sep'!H15</f>
        <v>84617403.898457363</v>
      </c>
      <c r="J15" s="38">
        <f t="shared" si="4"/>
        <v>21704336.168183669</v>
      </c>
    </row>
    <row r="16" spans="1:10" x14ac:dyDescent="0.2">
      <c r="A16" s="11">
        <v>9</v>
      </c>
      <c r="B16" s="16" t="s">
        <v>50</v>
      </c>
      <c r="C16" s="13">
        <v>628073</v>
      </c>
      <c r="D16" s="36">
        <v>116673</v>
      </c>
      <c r="E16" s="34">
        <f t="shared" si="0"/>
        <v>5383.1906267945451</v>
      </c>
      <c r="F16" s="15">
        <f t="shared" si="1"/>
        <v>0.88235934488645218</v>
      </c>
      <c r="G16" s="34">
        <f t="shared" si="2"/>
        <v>628.00016360270558</v>
      </c>
      <c r="H16" s="34">
        <f t="shared" si="3"/>
        <v>73270663.088018462</v>
      </c>
      <c r="I16" s="38">
        <f>'jan-sep'!H16</f>
        <v>57968893.511483811</v>
      </c>
      <c r="J16" s="38">
        <f t="shared" si="4"/>
        <v>15301769.576534651</v>
      </c>
    </row>
    <row r="17" spans="1:10" x14ac:dyDescent="0.2">
      <c r="A17" s="11">
        <v>10</v>
      </c>
      <c r="B17" s="16" t="s">
        <v>51</v>
      </c>
      <c r="C17" s="13">
        <v>970129</v>
      </c>
      <c r="D17" s="36">
        <v>184116</v>
      </c>
      <c r="E17" s="34">
        <f t="shared" si="0"/>
        <v>5269.1183818896779</v>
      </c>
      <c r="F17" s="15">
        <f t="shared" si="1"/>
        <v>0.86366175116146082</v>
      </c>
      <c r="G17" s="34">
        <f t="shared" si="2"/>
        <v>727.81337789446434</v>
      </c>
      <c r="H17" s="34">
        <f t="shared" si="3"/>
        <v>134002087.88441719</v>
      </c>
      <c r="I17" s="38">
        <f>'jan-sep'!H17</f>
        <v>106583357.72959764</v>
      </c>
      <c r="J17" s="38">
        <f t="shared" si="4"/>
        <v>27418730.154819548</v>
      </c>
    </row>
    <row r="18" spans="1:10" x14ac:dyDescent="0.2">
      <c r="A18" s="11">
        <v>11</v>
      </c>
      <c r="B18" s="16" t="s">
        <v>52</v>
      </c>
      <c r="C18" s="13">
        <v>3050484</v>
      </c>
      <c r="D18" s="36">
        <v>472024</v>
      </c>
      <c r="E18" s="34">
        <f t="shared" si="0"/>
        <v>6462.5612257003877</v>
      </c>
      <c r="F18" s="15">
        <f t="shared" si="1"/>
        <v>1.0592790938917673</v>
      </c>
      <c r="G18" s="34">
        <f t="shared" si="2"/>
        <v>-316.44911043990669</v>
      </c>
      <c r="H18" s="34">
        <f t="shared" si="3"/>
        <v>-149371574.90628651</v>
      </c>
      <c r="I18" s="38">
        <f>'jan-sep'!H18</f>
        <v>-143719773.14597517</v>
      </c>
      <c r="J18" s="38">
        <f t="shared" si="4"/>
        <v>-5651801.7603113353</v>
      </c>
    </row>
    <row r="19" spans="1:10" x14ac:dyDescent="0.2">
      <c r="A19" s="11">
        <v>12</v>
      </c>
      <c r="B19" s="16" t="s">
        <v>53</v>
      </c>
      <c r="C19" s="13">
        <v>3127173</v>
      </c>
      <c r="D19" s="36">
        <v>519963</v>
      </c>
      <c r="E19" s="34">
        <f t="shared" si="0"/>
        <v>6014.2221658079516</v>
      </c>
      <c r="F19" s="15">
        <f t="shared" si="1"/>
        <v>0.98579179117492899</v>
      </c>
      <c r="G19" s="34">
        <f t="shared" si="2"/>
        <v>75.84756696597492</v>
      </c>
      <c r="H19" s="34">
        <f t="shared" si="3"/>
        <v>39437928.462329216</v>
      </c>
      <c r="I19" s="38">
        <f>'jan-sep'!H19</f>
        <v>27193189.971429914</v>
      </c>
      <c r="J19" s="38">
        <f t="shared" si="4"/>
        <v>12244738.490899302</v>
      </c>
    </row>
    <row r="20" spans="1:10" x14ac:dyDescent="0.2">
      <c r="A20" s="11">
        <v>14</v>
      </c>
      <c r="B20" s="16" t="s">
        <v>54</v>
      </c>
      <c r="C20" s="13">
        <v>617981</v>
      </c>
      <c r="D20" s="36">
        <v>110266</v>
      </c>
      <c r="E20" s="34">
        <f t="shared" si="0"/>
        <v>5604.4564961094084</v>
      </c>
      <c r="F20" s="15">
        <f t="shared" si="1"/>
        <v>0.9186270569237367</v>
      </c>
      <c r="G20" s="34">
        <f t="shared" si="2"/>
        <v>434.39252795220023</v>
      </c>
      <c r="H20" s="34">
        <f t="shared" si="3"/>
        <v>47898726.487177312</v>
      </c>
      <c r="I20" s="38">
        <f>'jan-sep'!H20</f>
        <v>29798430.661440734</v>
      </c>
      <c r="J20" s="38">
        <f t="shared" si="4"/>
        <v>18100295.825736579</v>
      </c>
    </row>
    <row r="21" spans="1:10" x14ac:dyDescent="0.2">
      <c r="A21" s="11">
        <v>15</v>
      </c>
      <c r="B21" s="16" t="s">
        <v>55</v>
      </c>
      <c r="C21" s="13">
        <v>1458335</v>
      </c>
      <c r="D21" s="36">
        <v>266274</v>
      </c>
      <c r="E21" s="34">
        <f t="shared" si="0"/>
        <v>5476.8208687292035</v>
      </c>
      <c r="F21" s="15">
        <f t="shared" si="1"/>
        <v>0.89770628774294525</v>
      </c>
      <c r="G21" s="34">
        <f t="shared" si="2"/>
        <v>546.07370190987945</v>
      </c>
      <c r="H21" s="34">
        <f t="shared" si="3"/>
        <v>145405228.90235123</v>
      </c>
      <c r="I21" s="38">
        <f>'jan-sep'!H21</f>
        <v>106952880.45221969</v>
      </c>
      <c r="J21" s="38">
        <f t="shared" si="4"/>
        <v>38452348.450131536</v>
      </c>
    </row>
    <row r="22" spans="1:10" x14ac:dyDescent="0.2">
      <c r="A22" s="11">
        <v>16</v>
      </c>
      <c r="B22" s="16" t="s">
        <v>56</v>
      </c>
      <c r="C22" s="13">
        <v>1832797</v>
      </c>
      <c r="D22" s="36">
        <v>317363</v>
      </c>
      <c r="E22" s="34">
        <f t="shared" si="0"/>
        <v>5775.0809010502171</v>
      </c>
      <c r="F22" s="15">
        <f t="shared" si="1"/>
        <v>0.94659412118035957</v>
      </c>
      <c r="G22" s="34">
        <f t="shared" si="2"/>
        <v>285.09617362899257</v>
      </c>
      <c r="H22" s="34">
        <f t="shared" si="3"/>
        <v>90478976.951417968</v>
      </c>
      <c r="I22" s="38">
        <f>'jan-sep'!H22</f>
        <v>75793214.27395381</v>
      </c>
      <c r="J22" s="38">
        <f t="shared" si="4"/>
        <v>14685762.677464157</v>
      </c>
    </row>
    <row r="23" spans="1:10" x14ac:dyDescent="0.2">
      <c r="A23" s="11">
        <v>17</v>
      </c>
      <c r="B23" s="16" t="s">
        <v>57</v>
      </c>
      <c r="C23" s="13">
        <v>669579</v>
      </c>
      <c r="D23" s="36">
        <v>137233</v>
      </c>
      <c r="E23" s="34">
        <f t="shared" si="0"/>
        <v>4879.1398570314723</v>
      </c>
      <c r="F23" s="15">
        <f t="shared" si="1"/>
        <v>0.79974032991345123</v>
      </c>
      <c r="G23" s="34">
        <f t="shared" si="2"/>
        <v>1069.0445871453944</v>
      </c>
      <c r="H23" s="34">
        <f t="shared" si="3"/>
        <v>146708195.82772392</v>
      </c>
      <c r="I23" s="38">
        <f>'jan-sep'!H23</f>
        <v>120763866.26735795</v>
      </c>
      <c r="J23" s="38">
        <f t="shared" si="4"/>
        <v>25944329.560365975</v>
      </c>
    </row>
    <row r="24" spans="1:10" x14ac:dyDescent="0.2">
      <c r="A24" s="11">
        <v>18</v>
      </c>
      <c r="B24" s="16" t="s">
        <v>58</v>
      </c>
      <c r="C24" s="13">
        <v>1304726</v>
      </c>
      <c r="D24" s="36">
        <v>242866</v>
      </c>
      <c r="E24" s="34">
        <f t="shared" si="0"/>
        <v>5372.2052489850366</v>
      </c>
      <c r="F24" s="15">
        <f t="shared" si="1"/>
        <v>0.88055873044804056</v>
      </c>
      <c r="G24" s="34">
        <f t="shared" si="2"/>
        <v>637.61236918602549</v>
      </c>
      <c r="H24" s="34">
        <f t="shared" si="3"/>
        <v>154854365.65473327</v>
      </c>
      <c r="I24" s="38">
        <f>'jan-sep'!H24</f>
        <v>120179862.92938401</v>
      </c>
      <c r="J24" s="38">
        <f t="shared" si="4"/>
        <v>34674502.725349262</v>
      </c>
    </row>
    <row r="25" spans="1:10" x14ac:dyDescent="0.2">
      <c r="A25" s="11">
        <v>19</v>
      </c>
      <c r="B25" s="16" t="s">
        <v>59</v>
      </c>
      <c r="C25" s="13">
        <v>929724</v>
      </c>
      <c r="D25" s="36">
        <v>165632</v>
      </c>
      <c r="E25" s="34">
        <f t="shared" si="0"/>
        <v>5613.1906877897991</v>
      </c>
      <c r="F25" s="15">
        <f t="shared" si="1"/>
        <v>0.92005867920567164</v>
      </c>
      <c r="G25" s="34">
        <f t="shared" si="2"/>
        <v>426.75011023185834</v>
      </c>
      <c r="H25" s="34">
        <f t="shared" si="3"/>
        <v>70683474.257923156</v>
      </c>
      <c r="I25" s="38">
        <f>'jan-sep'!H25</f>
        <v>56351739.761719324</v>
      </c>
      <c r="J25" s="38">
        <f t="shared" si="4"/>
        <v>14331734.496203832</v>
      </c>
    </row>
    <row r="26" spans="1:10" x14ac:dyDescent="0.2">
      <c r="A26" s="11">
        <v>20</v>
      </c>
      <c r="B26" s="16" t="s">
        <v>60</v>
      </c>
      <c r="C26" s="13">
        <v>400222</v>
      </c>
      <c r="D26" s="36">
        <v>76149</v>
      </c>
      <c r="E26" s="34">
        <f t="shared" si="0"/>
        <v>5255.7748624407413</v>
      </c>
      <c r="F26" s="15">
        <f>IF(ISNUMBER(C26),E26/E$28,"")</f>
        <v>0.8614746134775676</v>
      </c>
      <c r="G26" s="34">
        <f t="shared" si="2"/>
        <v>739.48895741228387</v>
      </c>
      <c r="H26" s="34">
        <f t="shared" si="3"/>
        <v>56311344.617988005</v>
      </c>
      <c r="I26" s="38">
        <f>'jan-sep'!H26</f>
        <v>45655496.869506903</v>
      </c>
      <c r="J26" s="38">
        <f t="shared" si="4"/>
        <v>10655847.748481102</v>
      </c>
    </row>
    <row r="27" spans="1:10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3.5" thickBot="1" x14ac:dyDescent="0.25">
      <c r="A28" s="20"/>
      <c r="B28" s="20" t="s">
        <v>8</v>
      </c>
      <c r="C28" s="31">
        <f>IF(ISNUMBER(C26),SUM(C8:C26),"")</f>
        <v>32080493</v>
      </c>
      <c r="D28" s="35">
        <f>IF(ISNUMBER(D26),SUM(D8:D26),"")</f>
        <v>5258317</v>
      </c>
      <c r="E28" s="35">
        <f t="shared" si="0"/>
        <v>6100.9050994833515</v>
      </c>
      <c r="F28" s="22">
        <f>IF(ISNUMBER(E28),E28/E$28,"")</f>
        <v>1</v>
      </c>
      <c r="G28" s="35"/>
      <c r="H28" s="35">
        <f>IF(ISNUMBER(H26),SUM(H8:H26),"")</f>
        <v>-1.2964010238647461E-6</v>
      </c>
      <c r="I28" s="21">
        <f>'jan-sep'!H28</f>
        <v>-1.4901161193847656E-6</v>
      </c>
      <c r="J28" s="21">
        <f t="shared" si="4"/>
        <v>1.9371509552001953E-7</v>
      </c>
    </row>
    <row r="29" spans="1:10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F34" sqref="F34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44" t="s">
        <v>76</v>
      </c>
      <c r="D1" s="45"/>
      <c r="E1" s="45"/>
      <c r="F1" s="45"/>
      <c r="G1" s="45"/>
      <c r="H1" s="46"/>
      <c r="I1" s="25"/>
      <c r="J1" s="26"/>
    </row>
    <row r="2" spans="1:10" x14ac:dyDescent="0.2">
      <c r="A2" s="47" t="s">
        <v>0</v>
      </c>
      <c r="B2" s="47" t="s">
        <v>1</v>
      </c>
      <c r="C2" s="4" t="s">
        <v>30</v>
      </c>
      <c r="D2" s="4" t="s">
        <v>3</v>
      </c>
      <c r="E2" s="50" t="s">
        <v>77</v>
      </c>
      <c r="F2" s="51"/>
      <c r="G2" s="32" t="s">
        <v>19</v>
      </c>
      <c r="H2" s="33"/>
      <c r="I2" s="27"/>
      <c r="J2" s="28"/>
    </row>
    <row r="3" spans="1:10" x14ac:dyDescent="0.2">
      <c r="A3" s="48"/>
      <c r="B3" s="48"/>
      <c r="C3" s="5">
        <v>2017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0" x14ac:dyDescent="0.2">
      <c r="A4" s="48"/>
      <c r="B4" s="48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0" x14ac:dyDescent="0.2">
      <c r="A5" s="49"/>
      <c r="B5" s="49"/>
      <c r="C5" s="6"/>
      <c r="D5" s="6"/>
      <c r="E5" s="7"/>
      <c r="F5" s="7" t="s">
        <v>6</v>
      </c>
      <c r="G5" s="7" t="s">
        <v>31</v>
      </c>
      <c r="H5" s="7" t="s">
        <v>31</v>
      </c>
      <c r="I5" s="29" t="s">
        <v>28</v>
      </c>
      <c r="J5" s="30" t="s">
        <v>32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1</v>
      </c>
      <c r="B8" s="12" t="s">
        <v>42</v>
      </c>
      <c r="C8" s="13">
        <v>1227184</v>
      </c>
      <c r="D8" s="36">
        <v>292893</v>
      </c>
      <c r="E8" s="34">
        <f>IF(ISNUMBER(C8),C8*1000/D8,"")</f>
        <v>4189.8713864790216</v>
      </c>
      <c r="F8" s="15">
        <f>IF(ISNUMBER(C8),E8/E$28,"")</f>
        <v>0.85375645410414147</v>
      </c>
      <c r="G8" s="34">
        <f>IF(ISNUMBER(C8),($E$28-E8)*0.875,"")</f>
        <v>627.98815725275131</v>
      </c>
      <c r="H8" s="34">
        <f>IF(ISNUMBER(C8),G8*D8,"")</f>
        <v>183933335.34223008</v>
      </c>
      <c r="I8" s="38">
        <f>'jan-aug'!H8</f>
        <v>144830505.56825021</v>
      </c>
      <c r="J8" s="38">
        <f>IF(ISNUMBER(C8),H8-I8,"")</f>
        <v>39102829.773979872</v>
      </c>
    </row>
    <row r="9" spans="1:10" x14ac:dyDescent="0.2">
      <c r="A9" s="11">
        <v>2</v>
      </c>
      <c r="B9" s="12" t="s">
        <v>43</v>
      </c>
      <c r="C9" s="13">
        <v>3470175</v>
      </c>
      <c r="D9" s="36">
        <v>604368</v>
      </c>
      <c r="E9" s="34">
        <f t="shared" ref="E9:E28" si="0">IF(ISNUMBER(C9),C9*1000/D9,"")</f>
        <v>5741.8245175125094</v>
      </c>
      <c r="F9" s="15">
        <f t="shared" ref="F9:F25" si="1">IF(ISNUMBER(C9),E9/E$28,"")</f>
        <v>1.1699928919009666</v>
      </c>
      <c r="G9" s="34">
        <f t="shared" ref="G9:G26" si="2">IF(ISNUMBER(C9),($E$28-E9)*0.875,"")</f>
        <v>-729.97083240155052</v>
      </c>
      <c r="H9" s="34">
        <f t="shared" ref="H9:H26" si="3">IF(ISNUMBER(C9),G9*D9,"")</f>
        <v>-441171012.03686029</v>
      </c>
      <c r="I9" s="38">
        <f>'jan-aug'!H9</f>
        <v>-342831379.54125804</v>
      </c>
      <c r="J9" s="38">
        <f t="shared" ref="J9:J28" si="4">IF(ISNUMBER(C9),H9-I9,"")</f>
        <v>-98339632.49560225</v>
      </c>
    </row>
    <row r="10" spans="1:10" x14ac:dyDescent="0.2">
      <c r="A10" s="11">
        <v>3</v>
      </c>
      <c r="B10" s="16" t="s">
        <v>44</v>
      </c>
      <c r="C10" s="13">
        <v>4217177</v>
      </c>
      <c r="D10" s="36">
        <v>666759</v>
      </c>
      <c r="E10" s="34">
        <f t="shared" si="0"/>
        <v>6324.8895028038614</v>
      </c>
      <c r="F10" s="15">
        <f t="shared" si="1"/>
        <v>1.2888021460372738</v>
      </c>
      <c r="G10" s="34">
        <f t="shared" si="2"/>
        <v>-1240.1526945314836</v>
      </c>
      <c r="H10" s="34">
        <f t="shared" si="3"/>
        <v>-826882970.45311749</v>
      </c>
      <c r="I10" s="38">
        <f>'jan-aug'!H10</f>
        <v>-639184787.62575114</v>
      </c>
      <c r="J10" s="38">
        <f t="shared" si="4"/>
        <v>-187698182.82736635</v>
      </c>
    </row>
    <row r="11" spans="1:10" x14ac:dyDescent="0.2">
      <c r="A11" s="11">
        <v>4</v>
      </c>
      <c r="B11" s="16" t="s">
        <v>45</v>
      </c>
      <c r="C11" s="13">
        <v>784456</v>
      </c>
      <c r="D11" s="36">
        <v>196190</v>
      </c>
      <c r="E11" s="34">
        <f t="shared" si="0"/>
        <v>3998.4504816759263</v>
      </c>
      <c r="F11" s="15">
        <f t="shared" si="1"/>
        <v>0.8147512394205868</v>
      </c>
      <c r="G11" s="34">
        <f t="shared" si="2"/>
        <v>795.48144895545965</v>
      </c>
      <c r="H11" s="34">
        <f t="shared" si="3"/>
        <v>156065505.47057164</v>
      </c>
      <c r="I11" s="38">
        <f>'jan-aug'!H11</f>
        <v>124362503.44045435</v>
      </c>
      <c r="J11" s="38">
        <f t="shared" si="4"/>
        <v>31703002.030117288</v>
      </c>
    </row>
    <row r="12" spans="1:10" x14ac:dyDescent="0.2">
      <c r="A12" s="11">
        <v>5</v>
      </c>
      <c r="B12" s="16" t="s">
        <v>46</v>
      </c>
      <c r="C12" s="13">
        <v>784467</v>
      </c>
      <c r="D12" s="36">
        <v>189479</v>
      </c>
      <c r="E12" s="34">
        <f t="shared" si="0"/>
        <v>4140.1263464552803</v>
      </c>
      <c r="F12" s="15">
        <f t="shared" si="1"/>
        <v>0.84362006922202037</v>
      </c>
      <c r="G12" s="34">
        <f t="shared" si="2"/>
        <v>671.51506727352489</v>
      </c>
      <c r="H12" s="34">
        <f t="shared" si="3"/>
        <v>127238003.43192023</v>
      </c>
      <c r="I12" s="38">
        <f>'jan-aug'!H12</f>
        <v>99747020.222202256</v>
      </c>
      <c r="J12" s="38">
        <f t="shared" si="4"/>
        <v>27490983.209717974</v>
      </c>
    </row>
    <row r="13" spans="1:10" x14ac:dyDescent="0.2">
      <c r="A13" s="11">
        <v>6</v>
      </c>
      <c r="B13" s="16" t="s">
        <v>47</v>
      </c>
      <c r="C13" s="13">
        <v>1351540</v>
      </c>
      <c r="D13" s="36">
        <v>279714</v>
      </c>
      <c r="E13" s="34">
        <f t="shared" si="0"/>
        <v>4831.8639753462467</v>
      </c>
      <c r="F13" s="15">
        <f t="shared" si="1"/>
        <v>0.98457319420771372</v>
      </c>
      <c r="G13" s="34">
        <f t="shared" si="2"/>
        <v>66.244641993929349</v>
      </c>
      <c r="H13" s="34">
        <f t="shared" si="3"/>
        <v>18529553.790689953</v>
      </c>
      <c r="I13" s="38">
        <f>'jan-aug'!H13</f>
        <v>8537408.9420625456</v>
      </c>
      <c r="J13" s="38">
        <f t="shared" si="4"/>
        <v>9992144.8486274071</v>
      </c>
    </row>
    <row r="14" spans="1:10" x14ac:dyDescent="0.2">
      <c r="A14" s="11">
        <v>7</v>
      </c>
      <c r="B14" s="16" t="s">
        <v>48</v>
      </c>
      <c r="C14" s="13">
        <v>1104807</v>
      </c>
      <c r="D14" s="36">
        <v>247048</v>
      </c>
      <c r="E14" s="34">
        <f t="shared" si="0"/>
        <v>4472.0337748129914</v>
      </c>
      <c r="F14" s="15">
        <f t="shared" si="1"/>
        <v>0.91125176551703091</v>
      </c>
      <c r="G14" s="34">
        <f t="shared" si="2"/>
        <v>381.09606746052771</v>
      </c>
      <c r="H14" s="34">
        <f t="shared" si="3"/>
        <v>94149021.273988456</v>
      </c>
      <c r="I14" s="38">
        <f>'jan-aug'!H14</f>
        <v>76841050.510766968</v>
      </c>
      <c r="J14" s="38">
        <f t="shared" si="4"/>
        <v>17307970.763221487</v>
      </c>
    </row>
    <row r="15" spans="1:10" x14ac:dyDescent="0.2">
      <c r="A15" s="11">
        <v>8</v>
      </c>
      <c r="B15" s="16" t="s">
        <v>49</v>
      </c>
      <c r="C15" s="13">
        <v>753811</v>
      </c>
      <c r="D15" s="36">
        <v>173307</v>
      </c>
      <c r="E15" s="34">
        <f t="shared" si="0"/>
        <v>4349.5704155054327</v>
      </c>
      <c r="F15" s="15">
        <f t="shared" si="1"/>
        <v>0.8862978054175622</v>
      </c>
      <c r="G15" s="34">
        <f t="shared" si="2"/>
        <v>488.25150685464155</v>
      </c>
      <c r="H15" s="34">
        <f t="shared" si="3"/>
        <v>84617403.898457363</v>
      </c>
      <c r="I15" s="38">
        <f>'jan-aug'!H15</f>
        <v>62561209.224500895</v>
      </c>
      <c r="J15" s="38">
        <f t="shared" si="4"/>
        <v>22056194.673956469</v>
      </c>
    </row>
    <row r="16" spans="1:10" x14ac:dyDescent="0.2">
      <c r="A16" s="11">
        <v>9</v>
      </c>
      <c r="B16" s="16" t="s">
        <v>50</v>
      </c>
      <c r="C16" s="13">
        <v>506331</v>
      </c>
      <c r="D16" s="36">
        <v>116673</v>
      </c>
      <c r="E16" s="34">
        <f t="shared" si="0"/>
        <v>4339.744413874675</v>
      </c>
      <c r="F16" s="15">
        <f t="shared" si="1"/>
        <v>0.88429559304957195</v>
      </c>
      <c r="G16" s="34">
        <f t="shared" si="2"/>
        <v>496.84925828155451</v>
      </c>
      <c r="H16" s="34">
        <f t="shared" si="3"/>
        <v>57968893.511483811</v>
      </c>
      <c r="I16" s="38">
        <f>'jan-aug'!H16</f>
        <v>47596056.086743131</v>
      </c>
      <c r="J16" s="38">
        <f t="shared" si="4"/>
        <v>10372837.42474068</v>
      </c>
    </row>
    <row r="17" spans="1:10" x14ac:dyDescent="0.2">
      <c r="A17" s="11">
        <v>10</v>
      </c>
      <c r="B17" s="16" t="s">
        <v>51</v>
      </c>
      <c r="C17" s="13">
        <v>781753</v>
      </c>
      <c r="D17" s="36">
        <v>184116</v>
      </c>
      <c r="E17" s="34">
        <f t="shared" si="0"/>
        <v>4245.9807947163745</v>
      </c>
      <c r="F17" s="15">
        <f t="shared" si="1"/>
        <v>0.86518968558069531</v>
      </c>
      <c r="G17" s="34">
        <f t="shared" si="2"/>
        <v>578.89242504506751</v>
      </c>
      <c r="H17" s="34">
        <f t="shared" si="3"/>
        <v>106583357.72959764</v>
      </c>
      <c r="I17" s="38">
        <f>'jan-aug'!H17</f>
        <v>83786557.083402351</v>
      </c>
      <c r="J17" s="38">
        <f t="shared" si="4"/>
        <v>22796800.646195292</v>
      </c>
    </row>
    <row r="18" spans="1:10" x14ac:dyDescent="0.2">
      <c r="A18" s="11">
        <v>11</v>
      </c>
      <c r="B18" s="16" t="s">
        <v>52</v>
      </c>
      <c r="C18" s="13">
        <v>2480743</v>
      </c>
      <c r="D18" s="36">
        <v>472024</v>
      </c>
      <c r="E18" s="34">
        <f t="shared" si="0"/>
        <v>5255.5442096164597</v>
      </c>
      <c r="F18" s="15">
        <f t="shared" si="1"/>
        <v>1.0709051364367381</v>
      </c>
      <c r="G18" s="34">
        <f t="shared" si="2"/>
        <v>-304.47556299250709</v>
      </c>
      <c r="H18" s="34">
        <f t="shared" si="3"/>
        <v>-143719773.14597517</v>
      </c>
      <c r="I18" s="38">
        <f>'jan-aug'!H18</f>
        <v>-119768644.67109914</v>
      </c>
      <c r="J18" s="38">
        <f t="shared" si="4"/>
        <v>-23951128.474876031</v>
      </c>
    </row>
    <row r="19" spans="1:10" x14ac:dyDescent="0.2">
      <c r="A19" s="11">
        <v>12</v>
      </c>
      <c r="B19" s="16" t="s">
        <v>53</v>
      </c>
      <c r="C19" s="13">
        <v>2520678</v>
      </c>
      <c r="D19" s="36">
        <v>519963</v>
      </c>
      <c r="E19" s="34">
        <f t="shared" si="0"/>
        <v>4847.8026321103616</v>
      </c>
      <c r="F19" s="15">
        <f t="shared" si="1"/>
        <v>0.98782096241511663</v>
      </c>
      <c r="G19" s="34">
        <f t="shared" si="2"/>
        <v>52.298317325328753</v>
      </c>
      <c r="H19" s="34">
        <f t="shared" si="3"/>
        <v>27193189.971429914</v>
      </c>
      <c r="I19" s="38">
        <f>'jan-aug'!H19</f>
        <v>22353392.208619222</v>
      </c>
      <c r="J19" s="38">
        <f t="shared" si="4"/>
        <v>4839797.7628106922</v>
      </c>
    </row>
    <row r="20" spans="1:10" x14ac:dyDescent="0.2">
      <c r="A20" s="11">
        <v>14</v>
      </c>
      <c r="B20" s="16" t="s">
        <v>54</v>
      </c>
      <c r="C20" s="13">
        <v>507083</v>
      </c>
      <c r="D20" s="36">
        <v>110266</v>
      </c>
      <c r="E20" s="34">
        <f t="shared" si="0"/>
        <v>4598.7249016015812</v>
      </c>
      <c r="F20" s="15">
        <f t="shared" si="1"/>
        <v>0.93706720403443611</v>
      </c>
      <c r="G20" s="34">
        <f t="shared" si="2"/>
        <v>270.24133152051161</v>
      </c>
      <c r="H20" s="34">
        <f t="shared" si="3"/>
        <v>29798430.661440734</v>
      </c>
      <c r="I20" s="38">
        <f>'jan-aug'!H20</f>
        <v>18877249.503619686</v>
      </c>
      <c r="J20" s="38">
        <f t="shared" si="4"/>
        <v>10921181.157821048</v>
      </c>
    </row>
    <row r="21" spans="1:10" x14ac:dyDescent="0.2">
      <c r="A21" s="11">
        <v>15</v>
      </c>
      <c r="B21" s="16" t="s">
        <v>55</v>
      </c>
      <c r="C21" s="13">
        <v>1184527</v>
      </c>
      <c r="D21" s="36">
        <v>266274</v>
      </c>
      <c r="E21" s="34">
        <f t="shared" si="0"/>
        <v>4448.5267055739578</v>
      </c>
      <c r="F21" s="15">
        <f t="shared" si="1"/>
        <v>0.90646180653531538</v>
      </c>
      <c r="G21" s="34">
        <f t="shared" si="2"/>
        <v>401.66475304468213</v>
      </c>
      <c r="H21" s="34">
        <f t="shared" si="3"/>
        <v>106952880.45221969</v>
      </c>
      <c r="I21" s="38">
        <f>'jan-aug'!H21</f>
        <v>79429007.704794139</v>
      </c>
      <c r="J21" s="38">
        <f t="shared" si="4"/>
        <v>27523872.747425556</v>
      </c>
    </row>
    <row r="22" spans="1:10" x14ac:dyDescent="0.2">
      <c r="A22" s="11">
        <v>16</v>
      </c>
      <c r="B22" s="16" t="s">
        <v>56</v>
      </c>
      <c r="C22" s="13">
        <v>1470861</v>
      </c>
      <c r="D22" s="36">
        <v>317363</v>
      </c>
      <c r="E22" s="34">
        <f t="shared" si="0"/>
        <v>4634.6328967144882</v>
      </c>
      <c r="F22" s="15">
        <f t="shared" si="1"/>
        <v>0.94438405931560665</v>
      </c>
      <c r="G22" s="34">
        <f t="shared" si="2"/>
        <v>238.82183579671801</v>
      </c>
      <c r="H22" s="34">
        <f t="shared" si="3"/>
        <v>75793214.27395381</v>
      </c>
      <c r="I22" s="38">
        <f>'jan-aug'!H22</f>
        <v>65192009.718247235</v>
      </c>
      <c r="J22" s="38">
        <f t="shared" si="4"/>
        <v>10601204.555706576</v>
      </c>
    </row>
    <row r="23" spans="1:10" x14ac:dyDescent="0.2">
      <c r="A23" s="11">
        <v>17</v>
      </c>
      <c r="B23" s="16" t="s">
        <v>57</v>
      </c>
      <c r="C23" s="13">
        <v>535465</v>
      </c>
      <c r="D23" s="36">
        <v>137233</v>
      </c>
      <c r="E23" s="34">
        <f t="shared" si="0"/>
        <v>3901.8676265912718</v>
      </c>
      <c r="F23" s="15">
        <f t="shared" si="1"/>
        <v>0.79507086542380334</v>
      </c>
      <c r="G23" s="34">
        <f t="shared" si="2"/>
        <v>879.99144715453235</v>
      </c>
      <c r="H23" s="34">
        <f t="shared" si="3"/>
        <v>120763866.26735795</v>
      </c>
      <c r="I23" s="38">
        <f>'jan-aug'!H23</f>
        <v>96475653.515183657</v>
      </c>
      <c r="J23" s="38">
        <f t="shared" si="4"/>
        <v>24288212.752174288</v>
      </c>
    </row>
    <row r="24" spans="1:10" x14ac:dyDescent="0.2">
      <c r="A24" s="11">
        <v>18</v>
      </c>
      <c r="B24" s="16" t="s">
        <v>58</v>
      </c>
      <c r="C24" s="13">
        <v>1054534</v>
      </c>
      <c r="D24" s="36">
        <v>242866</v>
      </c>
      <c r="E24" s="34">
        <f t="shared" si="0"/>
        <v>4342.0404667594476</v>
      </c>
      <c r="F24" s="15">
        <f t="shared" si="1"/>
        <v>0.88476345227209241</v>
      </c>
      <c r="G24" s="34">
        <f t="shared" si="2"/>
        <v>494.84021200737857</v>
      </c>
      <c r="H24" s="34">
        <f t="shared" si="3"/>
        <v>120179862.92938401</v>
      </c>
      <c r="I24" s="38">
        <f>'jan-aug'!H24</f>
        <v>91005656.799884766</v>
      </c>
      <c r="J24" s="38">
        <f t="shared" si="4"/>
        <v>29174206.129499242</v>
      </c>
    </row>
    <row r="25" spans="1:10" x14ac:dyDescent="0.2">
      <c r="A25" s="11">
        <v>19</v>
      </c>
      <c r="B25" s="16" t="s">
        <v>59</v>
      </c>
      <c r="C25" s="13">
        <v>748449</v>
      </c>
      <c r="D25" s="36">
        <v>165632</v>
      </c>
      <c r="E25" s="34">
        <f t="shared" si="0"/>
        <v>4518.7463775115921</v>
      </c>
      <c r="F25" s="15">
        <f t="shared" si="1"/>
        <v>0.9207702405161996</v>
      </c>
      <c r="G25" s="34">
        <f t="shared" si="2"/>
        <v>340.22254009925211</v>
      </c>
      <c r="H25" s="34">
        <f t="shared" si="3"/>
        <v>56351739.761719324</v>
      </c>
      <c r="I25" s="38">
        <f>'jan-aug'!H25</f>
        <v>44096981.676432781</v>
      </c>
      <c r="J25" s="38">
        <f t="shared" si="4"/>
        <v>12254758.085286543</v>
      </c>
    </row>
    <row r="26" spans="1:10" x14ac:dyDescent="0.2">
      <c r="A26" s="11">
        <v>20</v>
      </c>
      <c r="B26" s="16" t="s">
        <v>60</v>
      </c>
      <c r="C26" s="13">
        <v>321529</v>
      </c>
      <c r="D26" s="36">
        <v>76149</v>
      </c>
      <c r="E26" s="34">
        <f t="shared" si="0"/>
        <v>4222.3666758591708</v>
      </c>
      <c r="F26" s="15">
        <f>IF(ISNUMBER(C26),E26/E$28,"")</f>
        <v>0.8603779134467392</v>
      </c>
      <c r="G26" s="34">
        <f t="shared" si="2"/>
        <v>599.55477904512077</v>
      </c>
      <c r="H26" s="34">
        <f t="shared" si="3"/>
        <v>45655496.869506903</v>
      </c>
      <c r="I26" s="38">
        <f>'jan-aug'!H26</f>
        <v>36092549.632943384</v>
      </c>
      <c r="J26" s="38">
        <f t="shared" si="4"/>
        <v>9562947.2365635186</v>
      </c>
    </row>
    <row r="27" spans="1:10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3.5" thickBot="1" x14ac:dyDescent="0.25">
      <c r="A28" s="20"/>
      <c r="B28" s="20" t="s">
        <v>8</v>
      </c>
      <c r="C28" s="31">
        <f>IF(ISNUMBER(C26),SUM(C8:C26),"")</f>
        <v>25805570</v>
      </c>
      <c r="D28" s="35">
        <f>IF(ISNUMBER(D26),SUM(D8:D26),"")</f>
        <v>5258317</v>
      </c>
      <c r="E28" s="35">
        <f t="shared" si="0"/>
        <v>4907.5721376250231</v>
      </c>
      <c r="F28" s="22">
        <f>IF(ISNUMBER(E28),E28/E$28,"")</f>
        <v>1</v>
      </c>
      <c r="G28" s="35"/>
      <c r="H28" s="35">
        <f>IF(ISNUMBER(H26),SUM(H8:H26),"")</f>
        <v>-1.4901161193847656E-6</v>
      </c>
      <c r="I28" s="21">
        <f>'jan-aug'!H28</f>
        <v>-6.7055225372314453E-7</v>
      </c>
      <c r="J28" s="21">
        <f t="shared" si="4"/>
        <v>-8.1956386566162109E-7</v>
      </c>
    </row>
    <row r="29" spans="1:10" ht="13.5" thickTop="1" x14ac:dyDescent="0.2">
      <c r="A29" s="18"/>
      <c r="B29" s="18"/>
      <c r="C29" s="19"/>
      <c r="D29" s="10"/>
      <c r="E29" s="19"/>
      <c r="F29" s="19"/>
      <c r="G29" s="19"/>
      <c r="H29" s="19"/>
      <c r="I29" s="24"/>
      <c r="J29" s="24"/>
    </row>
    <row r="34" spans="6:6" x14ac:dyDescent="0.2">
      <c r="F34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7" sqref="S7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44" t="s">
        <v>74</v>
      </c>
      <c r="D1" s="45"/>
      <c r="E1" s="45"/>
      <c r="F1" s="45"/>
      <c r="G1" s="45"/>
      <c r="H1" s="46"/>
      <c r="I1" s="25"/>
      <c r="J1" s="26"/>
    </row>
    <row r="2" spans="1:10" x14ac:dyDescent="0.2">
      <c r="A2" s="47" t="s">
        <v>0</v>
      </c>
      <c r="B2" s="47" t="s">
        <v>1</v>
      </c>
      <c r="C2" s="4" t="s">
        <v>27</v>
      </c>
      <c r="D2" s="4" t="s">
        <v>3</v>
      </c>
      <c r="E2" s="50" t="s">
        <v>75</v>
      </c>
      <c r="F2" s="51"/>
      <c r="G2" s="32" t="s">
        <v>19</v>
      </c>
      <c r="H2" s="33"/>
      <c r="I2" s="27"/>
      <c r="J2" s="28"/>
    </row>
    <row r="3" spans="1:10" x14ac:dyDescent="0.2">
      <c r="A3" s="48"/>
      <c r="B3" s="48"/>
      <c r="C3" s="5">
        <v>2017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0" x14ac:dyDescent="0.2">
      <c r="A4" s="48"/>
      <c r="B4" s="48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0" x14ac:dyDescent="0.2">
      <c r="A5" s="49"/>
      <c r="B5" s="49"/>
      <c r="C5" s="6"/>
      <c r="D5" s="6"/>
      <c r="E5" s="7"/>
      <c r="F5" s="7" t="s">
        <v>6</v>
      </c>
      <c r="G5" s="7" t="s">
        <v>28</v>
      </c>
      <c r="H5" s="7" t="s">
        <v>28</v>
      </c>
      <c r="I5" s="29" t="s">
        <v>26</v>
      </c>
      <c r="J5" s="30" t="s">
        <v>29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1</v>
      </c>
      <c r="B8" s="12" t="s">
        <v>42</v>
      </c>
      <c r="C8" s="13">
        <v>958348</v>
      </c>
      <c r="D8" s="36">
        <v>292893</v>
      </c>
      <c r="E8" s="34">
        <f>IF(ISNUMBER(C8),C8*1000/D8,"")</f>
        <v>3272.0071835107019</v>
      </c>
      <c r="F8" s="15">
        <f>IF(ISNUMBER(C8),E8/E$28,"")</f>
        <v>0.85272247924447486</v>
      </c>
      <c r="G8" s="34">
        <f>IF(ISNUMBER(C8),($E$28-E8)*0.875,"")</f>
        <v>494.48264577251831</v>
      </c>
      <c r="H8" s="34">
        <f>IF(ISNUMBER(C8),G8*D8,"")</f>
        <v>144830505.56825021</v>
      </c>
      <c r="I8" s="38">
        <f>'jan-jul'!H8</f>
        <v>140145784.70891923</v>
      </c>
      <c r="J8" s="38">
        <f>IF(ISNUMBER(C8),H8-I8,"")</f>
        <v>4684720.859330982</v>
      </c>
    </row>
    <row r="9" spans="1:10" x14ac:dyDescent="0.2">
      <c r="A9" s="11">
        <v>2</v>
      </c>
      <c r="B9" s="12" t="s">
        <v>43</v>
      </c>
      <c r="C9" s="13">
        <v>2710846</v>
      </c>
      <c r="D9" s="36">
        <v>604368</v>
      </c>
      <c r="E9" s="34">
        <f t="shared" ref="E9:E28" si="0">IF(ISNUMBER(C9),C9*1000/D9,"")</f>
        <v>4485.4227887644611</v>
      </c>
      <c r="F9" s="15">
        <f t="shared" ref="F9:F25" si="1">IF(ISNUMBER(C9),E9/E$28,"")</f>
        <v>1.1689524583473114</v>
      </c>
      <c r="G9" s="34">
        <f t="shared" ref="G9:G26" si="2">IF(ISNUMBER(C9),($E$28-E9)*0.875,"")</f>
        <v>-567.2560088245209</v>
      </c>
      <c r="H9" s="34">
        <f t="shared" ref="H9:H26" si="3">IF(ISNUMBER(C9),G9*D9,"")</f>
        <v>-342831379.54125804</v>
      </c>
      <c r="I9" s="38">
        <f>'jan-jul'!H9</f>
        <v>-330497317.68142271</v>
      </c>
      <c r="J9" s="38">
        <f t="shared" ref="J9:J28" si="4">IF(ISNUMBER(C9),H9-I9,"")</f>
        <v>-12334061.859835327</v>
      </c>
    </row>
    <row r="10" spans="1:10" x14ac:dyDescent="0.2">
      <c r="A10" s="11">
        <v>3</v>
      </c>
      <c r="B10" s="16" t="s">
        <v>44</v>
      </c>
      <c r="C10" s="13">
        <v>3288938</v>
      </c>
      <c r="D10" s="36">
        <v>666759</v>
      </c>
      <c r="E10" s="34">
        <f t="shared" si="0"/>
        <v>4932.7238177512418</v>
      </c>
      <c r="F10" s="15">
        <f t="shared" si="1"/>
        <v>1.2855242202702066</v>
      </c>
      <c r="G10" s="34">
        <f t="shared" si="2"/>
        <v>-958.64440918795412</v>
      </c>
      <c r="H10" s="34">
        <f t="shared" si="3"/>
        <v>-639184787.62575114</v>
      </c>
      <c r="I10" s="38">
        <f>'jan-jul'!H10</f>
        <v>-597152938.70633888</v>
      </c>
      <c r="J10" s="38">
        <f t="shared" si="4"/>
        <v>-42031848.919412255</v>
      </c>
    </row>
    <row r="11" spans="1:10" x14ac:dyDescent="0.2">
      <c r="A11" s="11">
        <v>4</v>
      </c>
      <c r="B11" s="16" t="s">
        <v>45</v>
      </c>
      <c r="C11" s="13">
        <v>610678</v>
      </c>
      <c r="D11" s="36">
        <v>196190</v>
      </c>
      <c r="E11" s="34">
        <f t="shared" si="0"/>
        <v>3112.6866812783528</v>
      </c>
      <c r="F11" s="15">
        <f t="shared" si="1"/>
        <v>0.81120173493110914</v>
      </c>
      <c r="G11" s="34">
        <f t="shared" si="2"/>
        <v>633.88808522582372</v>
      </c>
      <c r="H11" s="34">
        <f t="shared" si="3"/>
        <v>124362503.44045435</v>
      </c>
      <c r="I11" s="38">
        <f>'jan-jul'!H11</f>
        <v>118465226.18641569</v>
      </c>
      <c r="J11" s="38">
        <f t="shared" si="4"/>
        <v>5897277.2540386617</v>
      </c>
    </row>
    <row r="12" spans="1:10" x14ac:dyDescent="0.2">
      <c r="A12" s="11">
        <v>5</v>
      </c>
      <c r="B12" s="16" t="s">
        <v>46</v>
      </c>
      <c r="C12" s="13">
        <v>613059</v>
      </c>
      <c r="D12" s="36">
        <v>189479</v>
      </c>
      <c r="E12" s="34">
        <f t="shared" si="0"/>
        <v>3235.4983929617529</v>
      </c>
      <c r="F12" s="15">
        <f t="shared" si="1"/>
        <v>0.84320787104067674</v>
      </c>
      <c r="G12" s="34">
        <f t="shared" si="2"/>
        <v>526.42783750284866</v>
      </c>
      <c r="H12" s="34">
        <f t="shared" si="3"/>
        <v>99747020.222202256</v>
      </c>
      <c r="I12" s="38">
        <f>'jan-jul'!H12</f>
        <v>95747280.039506927</v>
      </c>
      <c r="J12" s="38">
        <f t="shared" si="4"/>
        <v>3999740.1826953292</v>
      </c>
    </row>
    <row r="13" spans="1:10" x14ac:dyDescent="0.2">
      <c r="A13" s="11">
        <v>6</v>
      </c>
      <c r="B13" s="16" t="s">
        <v>47</v>
      </c>
      <c r="C13" s="13">
        <v>1063542</v>
      </c>
      <c r="D13" s="36">
        <v>279714</v>
      </c>
      <c r="E13" s="34">
        <f t="shared" si="0"/>
        <v>3802.2480104678352</v>
      </c>
      <c r="F13" s="15">
        <f t="shared" si="1"/>
        <v>0.99090930072767047</v>
      </c>
      <c r="G13" s="34">
        <f t="shared" si="2"/>
        <v>30.521922185026654</v>
      </c>
      <c r="H13" s="34">
        <f t="shared" si="3"/>
        <v>8537408.9420625456</v>
      </c>
      <c r="I13" s="38">
        <f>'jan-jul'!H13</f>
        <v>11394062.905892687</v>
      </c>
      <c r="J13" s="38">
        <f t="shared" si="4"/>
        <v>-2856653.9638301414</v>
      </c>
    </row>
    <row r="14" spans="1:10" x14ac:dyDescent="0.2">
      <c r="A14" s="11">
        <v>7</v>
      </c>
      <c r="B14" s="16" t="s">
        <v>48</v>
      </c>
      <c r="C14" s="13">
        <v>860137</v>
      </c>
      <c r="D14" s="36">
        <v>247048</v>
      </c>
      <c r="E14" s="34">
        <f t="shared" si="0"/>
        <v>3481.6594346038019</v>
      </c>
      <c r="F14" s="15">
        <f t="shared" si="1"/>
        <v>0.90736025272866272</v>
      </c>
      <c r="G14" s="34">
        <f t="shared" si="2"/>
        <v>311.03692606605586</v>
      </c>
      <c r="H14" s="34">
        <f t="shared" si="3"/>
        <v>76841050.510766968</v>
      </c>
      <c r="I14" s="38">
        <f>'jan-jul'!H14</f>
        <v>74529717.732308611</v>
      </c>
      <c r="J14" s="38">
        <f t="shared" si="4"/>
        <v>2311332.7784583569</v>
      </c>
    </row>
    <row r="15" spans="1:10" x14ac:dyDescent="0.2">
      <c r="A15" s="11">
        <v>8</v>
      </c>
      <c r="B15" s="16" t="s">
        <v>49</v>
      </c>
      <c r="C15" s="13">
        <v>593503</v>
      </c>
      <c r="D15" s="36">
        <v>173307</v>
      </c>
      <c r="E15" s="34">
        <f t="shared" si="0"/>
        <v>3424.5760413601297</v>
      </c>
      <c r="F15" s="15">
        <f t="shared" si="1"/>
        <v>0.89248366784347788</v>
      </c>
      <c r="G15" s="34">
        <f t="shared" si="2"/>
        <v>360.984895154269</v>
      </c>
      <c r="H15" s="34">
        <f t="shared" si="3"/>
        <v>62561209.224500895</v>
      </c>
      <c r="I15" s="38">
        <f>'jan-jul'!H15</f>
        <v>57465934.660605252</v>
      </c>
      <c r="J15" s="38">
        <f t="shared" si="4"/>
        <v>5095274.5638956428</v>
      </c>
    </row>
    <row r="16" spans="1:10" x14ac:dyDescent="0.2">
      <c r="A16" s="11">
        <v>9</v>
      </c>
      <c r="B16" s="16" t="s">
        <v>50</v>
      </c>
      <c r="C16" s="13">
        <v>393294</v>
      </c>
      <c r="D16" s="36">
        <v>116673</v>
      </c>
      <c r="E16" s="34">
        <f t="shared" si="0"/>
        <v>3370.9084363991669</v>
      </c>
      <c r="F16" s="15">
        <f t="shared" si="1"/>
        <v>0.87849727643576614</v>
      </c>
      <c r="G16" s="34">
        <f t="shared" si="2"/>
        <v>407.94404949511141</v>
      </c>
      <c r="H16" s="34">
        <f t="shared" si="3"/>
        <v>47596056.086743131</v>
      </c>
      <c r="I16" s="38">
        <f>'jan-jul'!H16</f>
        <v>51880976.016732164</v>
      </c>
      <c r="J16" s="38">
        <f t="shared" si="4"/>
        <v>-4284919.9299890324</v>
      </c>
    </row>
    <row r="17" spans="1:10" x14ac:dyDescent="0.2">
      <c r="A17" s="11">
        <v>10</v>
      </c>
      <c r="B17" s="16" t="s">
        <v>51</v>
      </c>
      <c r="C17" s="13">
        <v>610721</v>
      </c>
      <c r="D17" s="36">
        <v>184116</v>
      </c>
      <c r="E17" s="34">
        <f t="shared" si="0"/>
        <v>3317.0446892176669</v>
      </c>
      <c r="F17" s="15">
        <f t="shared" si="1"/>
        <v>0.86445976812298653</v>
      </c>
      <c r="G17" s="34">
        <f t="shared" si="2"/>
        <v>455.07482827892392</v>
      </c>
      <c r="H17" s="34">
        <f t="shared" si="3"/>
        <v>83786557.083402351</v>
      </c>
      <c r="I17" s="38">
        <f>'jan-jul'!H17</f>
        <v>82982388.713941127</v>
      </c>
      <c r="J17" s="38">
        <f t="shared" si="4"/>
        <v>804168.36946122348</v>
      </c>
    </row>
    <row r="18" spans="1:10" x14ac:dyDescent="0.2">
      <c r="A18" s="11">
        <v>11</v>
      </c>
      <c r="B18" s="16" t="s">
        <v>52</v>
      </c>
      <c r="C18" s="13">
        <v>1948096</v>
      </c>
      <c r="D18" s="36">
        <v>472024</v>
      </c>
      <c r="E18" s="34">
        <f t="shared" si="0"/>
        <v>4127.1121807365726</v>
      </c>
      <c r="F18" s="15">
        <f t="shared" si="1"/>
        <v>1.0755726175092766</v>
      </c>
      <c r="G18" s="34">
        <f t="shared" si="2"/>
        <v>-253.73422680011851</v>
      </c>
      <c r="H18" s="34">
        <f t="shared" si="3"/>
        <v>-119768644.67109914</v>
      </c>
      <c r="I18" s="38">
        <f>'jan-jul'!H18</f>
        <v>-124102188.80591933</v>
      </c>
      <c r="J18" s="38">
        <f t="shared" si="4"/>
        <v>4333544.1348201931</v>
      </c>
    </row>
    <row r="19" spans="1:10" x14ac:dyDescent="0.2">
      <c r="A19" s="11">
        <v>12</v>
      </c>
      <c r="B19" s="16" t="s">
        <v>53</v>
      </c>
      <c r="C19" s="13">
        <v>1969619</v>
      </c>
      <c r="D19" s="36">
        <v>519963</v>
      </c>
      <c r="E19" s="34">
        <f t="shared" si="0"/>
        <v>3787.9983768075804</v>
      </c>
      <c r="F19" s="15">
        <f t="shared" si="1"/>
        <v>0.98719568328687368</v>
      </c>
      <c r="G19" s="34">
        <f t="shared" si="2"/>
        <v>42.990351637749654</v>
      </c>
      <c r="H19" s="34">
        <f t="shared" si="3"/>
        <v>22353392.208619222</v>
      </c>
      <c r="I19" s="38">
        <f>'jan-jul'!H19</f>
        <v>15084834.992569849</v>
      </c>
      <c r="J19" s="38">
        <f t="shared" si="4"/>
        <v>7268557.2160493731</v>
      </c>
    </row>
    <row r="20" spans="1:10" x14ac:dyDescent="0.2">
      <c r="A20" s="11">
        <v>14</v>
      </c>
      <c r="B20" s="16" t="s">
        <v>54</v>
      </c>
      <c r="C20" s="13">
        <v>401531</v>
      </c>
      <c r="D20" s="36">
        <v>110266</v>
      </c>
      <c r="E20" s="34">
        <f t="shared" si="0"/>
        <v>3641.4760669653383</v>
      </c>
      <c r="F20" s="15">
        <f t="shared" si="1"/>
        <v>0.94901029422570227</v>
      </c>
      <c r="G20" s="34">
        <f t="shared" si="2"/>
        <v>171.19737274971146</v>
      </c>
      <c r="H20" s="34">
        <f t="shared" si="3"/>
        <v>18877249.503619686</v>
      </c>
      <c r="I20" s="38">
        <f>'jan-jul'!H20</f>
        <v>15776028.138138119</v>
      </c>
      <c r="J20" s="38">
        <f t="shared" si="4"/>
        <v>3101221.3654815666</v>
      </c>
    </row>
    <row r="21" spans="1:10" x14ac:dyDescent="0.2">
      <c r="A21" s="11">
        <v>15</v>
      </c>
      <c r="B21" s="16" t="s">
        <v>55</v>
      </c>
      <c r="C21" s="13">
        <v>930952</v>
      </c>
      <c r="D21" s="36">
        <v>266274</v>
      </c>
      <c r="E21" s="34">
        <f t="shared" si="0"/>
        <v>3496.2181812719227</v>
      </c>
      <c r="F21" s="15">
        <f t="shared" si="1"/>
        <v>0.91115442855324391</v>
      </c>
      <c r="G21" s="34">
        <f t="shared" si="2"/>
        <v>298.29802273145009</v>
      </c>
      <c r="H21" s="34">
        <f t="shared" si="3"/>
        <v>79429007.704794139</v>
      </c>
      <c r="I21" s="38">
        <f>'jan-jul'!H21</f>
        <v>72688764.464609042</v>
      </c>
      <c r="J21" s="38">
        <f t="shared" si="4"/>
        <v>6740243.2401850969</v>
      </c>
    </row>
    <row r="22" spans="1:10" x14ac:dyDescent="0.2">
      <c r="A22" s="11">
        <v>16</v>
      </c>
      <c r="B22" s="16" t="s">
        <v>56</v>
      </c>
      <c r="C22" s="13">
        <v>1143258</v>
      </c>
      <c r="D22" s="36">
        <v>317363</v>
      </c>
      <c r="E22" s="34">
        <f t="shared" si="0"/>
        <v>3602.3670056055685</v>
      </c>
      <c r="F22" s="15">
        <f t="shared" si="1"/>
        <v>0.9388180257210087</v>
      </c>
      <c r="G22" s="34">
        <f t="shared" si="2"/>
        <v>205.41780143951007</v>
      </c>
      <c r="H22" s="34">
        <f t="shared" si="3"/>
        <v>65192009.718247235</v>
      </c>
      <c r="I22" s="38">
        <f>'jan-jul'!H22</f>
        <v>65441239.069649018</v>
      </c>
      <c r="J22" s="38">
        <f t="shared" si="4"/>
        <v>-249229.35140178353</v>
      </c>
    </row>
    <row r="23" spans="1:10" x14ac:dyDescent="0.2">
      <c r="A23" s="11">
        <v>17</v>
      </c>
      <c r="B23" s="16" t="s">
        <v>57</v>
      </c>
      <c r="C23" s="13">
        <v>416323</v>
      </c>
      <c r="D23" s="36">
        <v>137233</v>
      </c>
      <c r="E23" s="34">
        <f t="shared" si="0"/>
        <v>3033.6945195397607</v>
      </c>
      <c r="F23" s="15">
        <f t="shared" si="1"/>
        <v>0.79061547450415603</v>
      </c>
      <c r="G23" s="34">
        <f t="shared" si="2"/>
        <v>703.00622674709189</v>
      </c>
      <c r="H23" s="34">
        <f t="shared" si="3"/>
        <v>96475653.515183657</v>
      </c>
      <c r="I23" s="38">
        <f>'jan-jul'!H23</f>
        <v>92037108.900124297</v>
      </c>
      <c r="J23" s="38">
        <f t="shared" si="4"/>
        <v>4438544.6150593609</v>
      </c>
    </row>
    <row r="24" spans="1:10" x14ac:dyDescent="0.2">
      <c r="A24" s="11">
        <v>18</v>
      </c>
      <c r="B24" s="16" t="s">
        <v>58</v>
      </c>
      <c r="C24" s="13">
        <v>827902</v>
      </c>
      <c r="D24" s="36">
        <v>242866</v>
      </c>
      <c r="E24" s="34">
        <f t="shared" si="0"/>
        <v>3408.8839112926471</v>
      </c>
      <c r="F24" s="15">
        <f t="shared" si="1"/>
        <v>0.88839411934761758</v>
      </c>
      <c r="G24" s="34">
        <f t="shared" si="2"/>
        <v>374.71550896331627</v>
      </c>
      <c r="H24" s="34">
        <f t="shared" si="3"/>
        <v>91005656.799884766</v>
      </c>
      <c r="I24" s="38">
        <f>'jan-jul'!H24</f>
        <v>82897522.804373473</v>
      </c>
      <c r="J24" s="38">
        <f t="shared" si="4"/>
        <v>8108133.9955112934</v>
      </c>
    </row>
    <row r="25" spans="1:10" x14ac:dyDescent="0.2">
      <c r="A25" s="11">
        <v>19</v>
      </c>
      <c r="B25" s="16" t="s">
        <v>59</v>
      </c>
      <c r="C25" s="13">
        <v>585155</v>
      </c>
      <c r="D25" s="36">
        <v>165632</v>
      </c>
      <c r="E25" s="34">
        <f t="shared" si="0"/>
        <v>3532.8620073415764</v>
      </c>
      <c r="F25" s="15">
        <f t="shared" si="1"/>
        <v>0.9207042285575312</v>
      </c>
      <c r="G25" s="34">
        <f t="shared" si="2"/>
        <v>266.23467492050315</v>
      </c>
      <c r="H25" s="34">
        <f t="shared" si="3"/>
        <v>44096981.676432781</v>
      </c>
      <c r="I25" s="38">
        <f>'jan-jul'!H25</f>
        <v>40578306.504961543</v>
      </c>
      <c r="J25" s="38">
        <f t="shared" si="4"/>
        <v>3518675.1714712381</v>
      </c>
    </row>
    <row r="26" spans="1:10" x14ac:dyDescent="0.2">
      <c r="A26" s="11">
        <v>20</v>
      </c>
      <c r="B26" s="16" t="s">
        <v>60</v>
      </c>
      <c r="C26" s="13">
        <v>250945</v>
      </c>
      <c r="D26" s="36">
        <v>76149</v>
      </c>
      <c r="E26" s="34">
        <f t="shared" si="0"/>
        <v>3295.4470840063559</v>
      </c>
      <c r="F26" s="15">
        <f>IF(ISNUMBER(C26),E26/E$28,"")</f>
        <v>0.85883118529030078</v>
      </c>
      <c r="G26" s="34">
        <f t="shared" si="2"/>
        <v>473.97273283882106</v>
      </c>
      <c r="H26" s="34">
        <f t="shared" si="3"/>
        <v>36092549.632943384</v>
      </c>
      <c r="I26" s="38">
        <f>'jan-jul'!H26</f>
        <v>34637269.354933336</v>
      </c>
      <c r="J26" s="38">
        <f t="shared" si="4"/>
        <v>1455280.278010048</v>
      </c>
    </row>
    <row r="27" spans="1:10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3.5" thickBot="1" x14ac:dyDescent="0.25">
      <c r="A28" s="20"/>
      <c r="B28" s="20" t="s">
        <v>8</v>
      </c>
      <c r="C28" s="31">
        <f>IF(ISNUMBER(C26),SUM(C8:C26),"")</f>
        <v>20176847</v>
      </c>
      <c r="D28" s="35">
        <f>IF(ISNUMBER(D26),SUM(D8:D26),"")</f>
        <v>5258317</v>
      </c>
      <c r="E28" s="35">
        <f t="shared" si="0"/>
        <v>3837.1302072507228</v>
      </c>
      <c r="F28" s="22">
        <f>IF(ISNUMBER(E28),E28/E$28,"")</f>
        <v>1</v>
      </c>
      <c r="G28" s="35"/>
      <c r="H28" s="35">
        <f>IF(ISNUMBER(H26),SUM(H8:H26),"")</f>
        <v>-6.7055225372314453E-7</v>
      </c>
      <c r="I28" s="21">
        <f>'jan-jul'!H28</f>
        <v>-5.5879354476928711E-7</v>
      </c>
      <c r="J28" s="21">
        <f t="shared" si="4"/>
        <v>-1.1175870895385742E-7</v>
      </c>
    </row>
    <row r="29" spans="1:10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8" sqref="C8:C26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44" t="s">
        <v>72</v>
      </c>
      <c r="D1" s="45"/>
      <c r="E1" s="45"/>
      <c r="F1" s="45"/>
      <c r="G1" s="45"/>
      <c r="H1" s="46"/>
      <c r="I1" s="25"/>
      <c r="J1" s="26"/>
    </row>
    <row r="2" spans="1:10" x14ac:dyDescent="0.2">
      <c r="A2" s="47" t="s">
        <v>0</v>
      </c>
      <c r="B2" s="47" t="s">
        <v>1</v>
      </c>
      <c r="C2" s="4" t="s">
        <v>25</v>
      </c>
      <c r="D2" s="4" t="s">
        <v>3</v>
      </c>
      <c r="E2" s="50" t="s">
        <v>73</v>
      </c>
      <c r="F2" s="51"/>
      <c r="G2" s="32" t="s">
        <v>19</v>
      </c>
      <c r="H2" s="33"/>
      <c r="I2" s="27"/>
      <c r="J2" s="28"/>
    </row>
    <row r="3" spans="1:10" x14ac:dyDescent="0.2">
      <c r="A3" s="48"/>
      <c r="B3" s="48"/>
      <c r="C3" s="5">
        <v>2017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0" x14ac:dyDescent="0.2">
      <c r="A4" s="48"/>
      <c r="B4" s="48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0" x14ac:dyDescent="0.2">
      <c r="A5" s="49"/>
      <c r="B5" s="49"/>
      <c r="C5" s="6"/>
      <c r="D5" s="6"/>
      <c r="E5" s="7"/>
      <c r="F5" s="7" t="s">
        <v>6</v>
      </c>
      <c r="G5" s="7" t="s">
        <v>26</v>
      </c>
      <c r="H5" s="7" t="s">
        <v>26</v>
      </c>
      <c r="I5" s="29" t="s">
        <v>17</v>
      </c>
      <c r="J5" s="30" t="s">
        <v>36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ht="15" x14ac:dyDescent="0.25">
      <c r="A8" s="11">
        <v>1</v>
      </c>
      <c r="B8" s="12" t="s">
        <v>42</v>
      </c>
      <c r="C8">
        <v>932950</v>
      </c>
      <c r="D8" s="36">
        <v>292893</v>
      </c>
      <c r="E8" s="34">
        <f>IF(ISNUMBER(C8),C8*1000/D8,"")</f>
        <v>3185.2929226714191</v>
      </c>
      <c r="F8" s="15">
        <f>IF(ISNUMBER(C8),E8/E$28,"")</f>
        <v>0.8534771043911481</v>
      </c>
      <c r="G8" s="34">
        <f>IF(ISNUMBER(C8),($E$28-E8)*0.875,"")</f>
        <v>478.4879963294419</v>
      </c>
      <c r="H8" s="34">
        <f>IF(ISNUMBER(C8),G8*D8,"")</f>
        <v>140145784.70891923</v>
      </c>
      <c r="I8" s="38">
        <f>'jan-mai'!H8</f>
        <v>115062584.10143401</v>
      </c>
      <c r="J8" s="38">
        <f>IF(ISNUMBER(C8),H8-I8,"")</f>
        <v>25083200.60748522</v>
      </c>
    </row>
    <row r="9" spans="1:10" ht="15" x14ac:dyDescent="0.25">
      <c r="A9" s="11">
        <v>2</v>
      </c>
      <c r="B9" s="12" t="s">
        <v>43</v>
      </c>
      <c r="C9">
        <v>2633295</v>
      </c>
      <c r="D9" s="36">
        <v>604368</v>
      </c>
      <c r="E9" s="34">
        <f t="shared" ref="E9:E28" si="0">IF(ISNUMBER(C9),C9*1000/D9,"")</f>
        <v>4357.1052736081328</v>
      </c>
      <c r="F9" s="15">
        <f t="shared" ref="F9:F25" si="1">IF(ISNUMBER(C9),E9/E$28,"")</f>
        <v>1.167456081033736</v>
      </c>
      <c r="G9" s="34">
        <f t="shared" ref="G9:G26" si="2">IF(ISNUMBER(C9),($E$28-E9)*0.875,"")</f>
        <v>-546.84781074018269</v>
      </c>
      <c r="H9" s="34">
        <f t="shared" ref="H9:H26" si="3">IF(ISNUMBER(C9),G9*D9,"")</f>
        <v>-330497317.68142271</v>
      </c>
      <c r="I9" s="38">
        <f>'jan-mai'!H9</f>
        <v>-279388114.79587966</v>
      </c>
      <c r="J9" s="38">
        <f t="shared" ref="J9:J28" si="4">IF(ISNUMBER(C9),H9-I9,"")</f>
        <v>-51109202.885543048</v>
      </c>
    </row>
    <row r="10" spans="1:10" ht="15" x14ac:dyDescent="0.25">
      <c r="A10" s="11">
        <v>3</v>
      </c>
      <c r="B10" s="16" t="s">
        <v>44</v>
      </c>
      <c r="C10">
        <v>3170896</v>
      </c>
      <c r="D10" s="36">
        <v>666759</v>
      </c>
      <c r="E10" s="34">
        <f t="shared" si="0"/>
        <v>4755.685337580745</v>
      </c>
      <c r="F10" s="15">
        <f t="shared" si="1"/>
        <v>1.2742528394876131</v>
      </c>
      <c r="G10" s="34">
        <f t="shared" si="2"/>
        <v>-895.60536671621821</v>
      </c>
      <c r="H10" s="34">
        <f t="shared" si="3"/>
        <v>-597152938.70633888</v>
      </c>
      <c r="I10" s="38">
        <f>'jan-mai'!H10</f>
        <v>-502491916.36190361</v>
      </c>
      <c r="J10" s="38">
        <f t="shared" si="4"/>
        <v>-94661022.344435275</v>
      </c>
    </row>
    <row r="11" spans="1:10" ht="15" x14ac:dyDescent="0.25">
      <c r="A11" s="11">
        <v>4</v>
      </c>
      <c r="B11" s="16" t="s">
        <v>45</v>
      </c>
      <c r="C11">
        <v>596819</v>
      </c>
      <c r="D11" s="36">
        <v>196190</v>
      </c>
      <c r="E11" s="34">
        <f t="shared" si="0"/>
        <v>3042.0459758397474</v>
      </c>
      <c r="F11" s="15">
        <f t="shared" si="1"/>
        <v>0.81509508039436174</v>
      </c>
      <c r="G11" s="34">
        <f t="shared" si="2"/>
        <v>603.82907480715471</v>
      </c>
      <c r="H11" s="34">
        <f t="shared" si="3"/>
        <v>118465226.18641569</v>
      </c>
      <c r="I11" s="38">
        <f>'jan-mai'!H11</f>
        <v>97840925.464197978</v>
      </c>
      <c r="J11" s="38">
        <f t="shared" si="4"/>
        <v>20624300.722217709</v>
      </c>
    </row>
    <row r="12" spans="1:10" ht="15" x14ac:dyDescent="0.25">
      <c r="A12" s="11">
        <v>5</v>
      </c>
      <c r="B12" s="16" t="s">
        <v>46</v>
      </c>
      <c r="C12">
        <v>597736</v>
      </c>
      <c r="D12" s="36">
        <v>189479</v>
      </c>
      <c r="E12" s="34">
        <f t="shared" si="0"/>
        <v>3154.6292729009547</v>
      </c>
      <c r="F12" s="15">
        <f t="shared" si="1"/>
        <v>0.84526099251337083</v>
      </c>
      <c r="G12" s="34">
        <f t="shared" si="2"/>
        <v>505.31868987859826</v>
      </c>
      <c r="H12" s="34">
        <f t="shared" si="3"/>
        <v>95747280.039506927</v>
      </c>
      <c r="I12" s="38">
        <f>'jan-mai'!H12</f>
        <v>77379015.824740097</v>
      </c>
      <c r="J12" s="38">
        <f t="shared" si="4"/>
        <v>18368264.21476683</v>
      </c>
    </row>
    <row r="13" spans="1:10" ht="15" x14ac:dyDescent="0.25">
      <c r="A13" s="11">
        <v>6</v>
      </c>
      <c r="B13" s="16" t="s">
        <v>47</v>
      </c>
      <c r="C13">
        <v>1030909</v>
      </c>
      <c r="D13" s="36">
        <v>279714</v>
      </c>
      <c r="E13" s="34">
        <f t="shared" si="0"/>
        <v>3685.5824163252464</v>
      </c>
      <c r="F13" s="15">
        <f t="shared" si="1"/>
        <v>0.98752619776083439</v>
      </c>
      <c r="G13" s="34">
        <f t="shared" si="2"/>
        <v>40.734689382342992</v>
      </c>
      <c r="H13" s="34">
        <f t="shared" si="3"/>
        <v>11394062.905892687</v>
      </c>
      <c r="I13" s="38">
        <f>'jan-mai'!H13</f>
        <v>12929427.956535272</v>
      </c>
      <c r="J13" s="38">
        <f t="shared" si="4"/>
        <v>-1535365.0506425854</v>
      </c>
    </row>
    <row r="14" spans="1:10" ht="15" x14ac:dyDescent="0.25">
      <c r="A14" s="11">
        <v>7</v>
      </c>
      <c r="B14" s="16" t="s">
        <v>48</v>
      </c>
      <c r="C14">
        <v>836840</v>
      </c>
      <c r="D14" s="36">
        <v>247048</v>
      </c>
      <c r="E14" s="34">
        <f t="shared" si="0"/>
        <v>3387.3579223470742</v>
      </c>
      <c r="F14" s="15">
        <f t="shared" si="1"/>
        <v>0.90761901692751246</v>
      </c>
      <c r="G14" s="34">
        <f t="shared" si="2"/>
        <v>301.68112161324365</v>
      </c>
      <c r="H14" s="34">
        <f t="shared" si="3"/>
        <v>74529717.732308611</v>
      </c>
      <c r="I14" s="38">
        <f>'jan-mai'!H14</f>
        <v>63970391.183695212</v>
      </c>
      <c r="J14" s="38">
        <f t="shared" si="4"/>
        <v>10559326.548613399</v>
      </c>
    </row>
    <row r="15" spans="1:10" ht="15" x14ac:dyDescent="0.25">
      <c r="A15" s="11">
        <v>8</v>
      </c>
      <c r="B15" s="16" t="s">
        <v>49</v>
      </c>
      <c r="C15">
        <v>581130</v>
      </c>
      <c r="D15" s="36">
        <v>173307</v>
      </c>
      <c r="E15" s="34">
        <f t="shared" si="0"/>
        <v>3353.1825027263758</v>
      </c>
      <c r="F15" s="15">
        <f t="shared" si="1"/>
        <v>0.89846195072125479</v>
      </c>
      <c r="G15" s="34">
        <f t="shared" si="2"/>
        <v>331.58461378135479</v>
      </c>
      <c r="H15" s="34">
        <f t="shared" si="3"/>
        <v>57465934.660605252</v>
      </c>
      <c r="I15" s="38">
        <f>'jan-mai'!H15</f>
        <v>47097521.160858087</v>
      </c>
      <c r="J15" s="38">
        <f t="shared" si="4"/>
        <v>10368413.499747165</v>
      </c>
    </row>
    <row r="16" spans="1:10" ht="15" x14ac:dyDescent="0.25">
      <c r="A16" s="11">
        <v>9</v>
      </c>
      <c r="B16" s="16" t="s">
        <v>50</v>
      </c>
      <c r="C16">
        <v>376147</v>
      </c>
      <c r="D16" s="36">
        <v>116673</v>
      </c>
      <c r="E16" s="34">
        <f t="shared" si="0"/>
        <v>3223.9421288558619</v>
      </c>
      <c r="F16" s="15">
        <f t="shared" si="1"/>
        <v>0.86383289061932644</v>
      </c>
      <c r="G16" s="34">
        <f t="shared" si="2"/>
        <v>444.66994091805441</v>
      </c>
      <c r="H16" s="34">
        <f t="shared" si="3"/>
        <v>51880976.016732164</v>
      </c>
      <c r="I16" s="38">
        <f>'jan-mai'!H16</f>
        <v>43535360.432791516</v>
      </c>
      <c r="J16" s="38">
        <f t="shared" si="4"/>
        <v>8345615.5839406475</v>
      </c>
    </row>
    <row r="17" spans="1:10" ht="15" x14ac:dyDescent="0.25">
      <c r="A17" s="11">
        <v>10</v>
      </c>
      <c r="B17" s="16" t="s">
        <v>51</v>
      </c>
      <c r="C17">
        <v>592309</v>
      </c>
      <c r="D17" s="36">
        <v>184116</v>
      </c>
      <c r="E17" s="34">
        <f t="shared" si="0"/>
        <v>3217.0425166742707</v>
      </c>
      <c r="F17" s="15">
        <f t="shared" si="1"/>
        <v>0.86198418747989025</v>
      </c>
      <c r="G17" s="34">
        <f t="shared" si="2"/>
        <v>450.70710157694674</v>
      </c>
      <c r="H17" s="34">
        <f t="shared" si="3"/>
        <v>82982388.713941127</v>
      </c>
      <c r="I17" s="38">
        <f>'jan-mai'!H17</f>
        <v>69245522.973985776</v>
      </c>
      <c r="J17" s="38">
        <f t="shared" si="4"/>
        <v>13736865.739955351</v>
      </c>
    </row>
    <row r="18" spans="1:10" ht="15" x14ac:dyDescent="0.25">
      <c r="A18" s="11">
        <v>11</v>
      </c>
      <c r="B18" s="16" t="s">
        <v>52</v>
      </c>
      <c r="C18">
        <v>1903489</v>
      </c>
      <c r="D18" s="36">
        <v>472024</v>
      </c>
      <c r="E18" s="34">
        <f t="shared" si="0"/>
        <v>4032.6106299679677</v>
      </c>
      <c r="F18" s="15">
        <f t="shared" si="1"/>
        <v>1.0805099961467686</v>
      </c>
      <c r="G18" s="34">
        <f t="shared" si="2"/>
        <v>-262.91499755503816</v>
      </c>
      <c r="H18" s="34">
        <f t="shared" si="3"/>
        <v>-124102188.80591933</v>
      </c>
      <c r="I18" s="38">
        <f>'jan-mai'!H18</f>
        <v>-102199868.12241928</v>
      </c>
      <c r="J18" s="38">
        <f t="shared" si="4"/>
        <v>-21902320.683500051</v>
      </c>
    </row>
    <row r="19" spans="1:10" ht="15" x14ac:dyDescent="0.25">
      <c r="A19" s="11">
        <v>12</v>
      </c>
      <c r="B19" s="16" t="s">
        <v>53</v>
      </c>
      <c r="C19">
        <v>1923333</v>
      </c>
      <c r="D19" s="36">
        <v>519963</v>
      </c>
      <c r="E19" s="34">
        <f t="shared" si="0"/>
        <v>3698.9805043820425</v>
      </c>
      <c r="F19" s="15">
        <f t="shared" si="1"/>
        <v>0.99111612235386104</v>
      </c>
      <c r="G19" s="34">
        <f t="shared" si="2"/>
        <v>29.011362332646456</v>
      </c>
      <c r="H19" s="34">
        <f t="shared" si="3"/>
        <v>15084834.992569849</v>
      </c>
      <c r="I19" s="38">
        <f>'jan-mai'!H19</f>
        <v>14500759.888453834</v>
      </c>
      <c r="J19" s="38">
        <f t="shared" si="4"/>
        <v>584075.10411601514</v>
      </c>
    </row>
    <row r="20" spans="1:10" ht="15" x14ac:dyDescent="0.25">
      <c r="A20" s="11">
        <v>14</v>
      </c>
      <c r="B20" s="16" t="s">
        <v>54</v>
      </c>
      <c r="C20">
        <v>393498</v>
      </c>
      <c r="D20" s="36">
        <v>110266</v>
      </c>
      <c r="E20" s="34">
        <f t="shared" si="0"/>
        <v>3568.6249614568405</v>
      </c>
      <c r="F20" s="15">
        <f t="shared" si="1"/>
        <v>0.95618826045291216</v>
      </c>
      <c r="G20" s="34">
        <f t="shared" si="2"/>
        <v>143.07246239219813</v>
      </c>
      <c r="H20" s="34">
        <f t="shared" si="3"/>
        <v>15776028.138138119</v>
      </c>
      <c r="I20" s="38">
        <f>'jan-mai'!H20</f>
        <v>11861717.635889972</v>
      </c>
      <c r="J20" s="38">
        <f t="shared" si="4"/>
        <v>3914310.5022481475</v>
      </c>
    </row>
    <row r="21" spans="1:10" ht="15" x14ac:dyDescent="0.25">
      <c r="A21" s="11">
        <v>15</v>
      </c>
      <c r="B21" s="16" t="s">
        <v>55</v>
      </c>
      <c r="C21">
        <v>910698</v>
      </c>
      <c r="D21" s="36">
        <v>266274</v>
      </c>
      <c r="E21" s="34">
        <f t="shared" si="0"/>
        <v>3420.1536762883347</v>
      </c>
      <c r="F21" s="15">
        <f t="shared" si="1"/>
        <v>0.91640641130210476</v>
      </c>
      <c r="G21" s="34">
        <f t="shared" si="2"/>
        <v>272.98483691464071</v>
      </c>
      <c r="H21" s="34">
        <f t="shared" si="3"/>
        <v>72688764.464609042</v>
      </c>
      <c r="I21" s="38">
        <f>'jan-mai'!H21</f>
        <v>64220953.075099826</v>
      </c>
      <c r="J21" s="38">
        <f t="shared" si="4"/>
        <v>8467811.389509216</v>
      </c>
    </row>
    <row r="22" spans="1:10" ht="15" x14ac:dyDescent="0.25">
      <c r="A22" s="11">
        <v>16</v>
      </c>
      <c r="B22" s="16" t="s">
        <v>56</v>
      </c>
      <c r="C22">
        <v>1109652</v>
      </c>
      <c r="D22" s="36">
        <v>317363</v>
      </c>
      <c r="E22" s="34">
        <f t="shared" si="0"/>
        <v>3496.475644608855</v>
      </c>
      <c r="F22" s="15">
        <f t="shared" si="1"/>
        <v>0.9368563523609007</v>
      </c>
      <c r="G22" s="34">
        <f t="shared" si="2"/>
        <v>206.20311463418551</v>
      </c>
      <c r="H22" s="34">
        <f t="shared" si="3"/>
        <v>65441239.069649018</v>
      </c>
      <c r="I22" s="38">
        <f>'jan-mai'!H22</f>
        <v>52301061.526934333</v>
      </c>
      <c r="J22" s="38">
        <f t="shared" si="4"/>
        <v>13140177.542714685</v>
      </c>
    </row>
    <row r="23" spans="1:10" ht="15" x14ac:dyDescent="0.25">
      <c r="A23" s="11">
        <v>17</v>
      </c>
      <c r="B23" s="16" t="s">
        <v>57</v>
      </c>
      <c r="C23">
        <v>406987</v>
      </c>
      <c r="D23" s="36">
        <v>137233</v>
      </c>
      <c r="E23" s="34">
        <f t="shared" si="0"/>
        <v>2965.6642352786866</v>
      </c>
      <c r="F23" s="15">
        <f t="shared" si="1"/>
        <v>0.79462912377906347</v>
      </c>
      <c r="G23" s="34">
        <f t="shared" si="2"/>
        <v>670.66309779808284</v>
      </c>
      <c r="H23" s="34">
        <f t="shared" si="3"/>
        <v>92037108.900124297</v>
      </c>
      <c r="I23" s="38">
        <f>'jan-mai'!H23</f>
        <v>76203440.310939789</v>
      </c>
      <c r="J23" s="38">
        <f t="shared" si="4"/>
        <v>15833668.589184508</v>
      </c>
    </row>
    <row r="24" spans="1:10" ht="15" x14ac:dyDescent="0.25">
      <c r="A24" s="11">
        <v>18</v>
      </c>
      <c r="B24" s="16" t="s">
        <v>58</v>
      </c>
      <c r="C24">
        <v>811669</v>
      </c>
      <c r="D24" s="36">
        <v>242866</v>
      </c>
      <c r="E24" s="34">
        <f t="shared" si="0"/>
        <v>3342.044584256339</v>
      </c>
      <c r="F24" s="15">
        <f t="shared" si="1"/>
        <v>0.89547762286333854</v>
      </c>
      <c r="G24" s="34">
        <f t="shared" si="2"/>
        <v>341.33029244263696</v>
      </c>
      <c r="H24" s="34">
        <f t="shared" si="3"/>
        <v>82897522.804373473</v>
      </c>
      <c r="I24" s="38">
        <f>'jan-mai'!H24</f>
        <v>69985031.198266447</v>
      </c>
      <c r="J24" s="38">
        <f t="shared" si="4"/>
        <v>12912491.606107026</v>
      </c>
    </row>
    <row r="25" spans="1:10" ht="15" x14ac:dyDescent="0.25">
      <c r="A25" s="11">
        <v>19</v>
      </c>
      <c r="B25" s="16" t="s">
        <v>59</v>
      </c>
      <c r="C25">
        <v>571786</v>
      </c>
      <c r="D25" s="36">
        <v>165632</v>
      </c>
      <c r="E25" s="34">
        <f t="shared" si="0"/>
        <v>3452.14692812983</v>
      </c>
      <c r="F25" s="15">
        <f t="shared" si="1"/>
        <v>0.92497878081556095</v>
      </c>
      <c r="G25" s="34">
        <f t="shared" si="2"/>
        <v>244.99074155333233</v>
      </c>
      <c r="H25" s="34">
        <f t="shared" si="3"/>
        <v>40578306.504961543</v>
      </c>
      <c r="I25" s="38">
        <f>'jan-mai'!H25</f>
        <v>35144222.586452074</v>
      </c>
      <c r="J25" s="38">
        <f t="shared" si="4"/>
        <v>5434083.9185094684</v>
      </c>
    </row>
    <row r="26" spans="1:10" ht="15" x14ac:dyDescent="0.25">
      <c r="A26" s="11">
        <v>20</v>
      </c>
      <c r="B26" s="16" t="s">
        <v>60</v>
      </c>
      <c r="C26">
        <v>244613</v>
      </c>
      <c r="D26" s="36">
        <v>76149</v>
      </c>
      <c r="E26" s="34">
        <f t="shared" si="0"/>
        <v>3212.2943177192083</v>
      </c>
      <c r="F26" s="15">
        <f>IF(ISNUMBER(C26),E26/E$28,"")</f>
        <v>0.86071194056457645</v>
      </c>
      <c r="G26" s="34">
        <f t="shared" si="2"/>
        <v>454.86177566262637</v>
      </c>
      <c r="H26" s="34">
        <f t="shared" si="3"/>
        <v>34637269.354933336</v>
      </c>
      <c r="I26" s="38">
        <f>'jan-mai'!H26</f>
        <v>32801963.959927663</v>
      </c>
      <c r="J26" s="38">
        <f t="shared" si="4"/>
        <v>1835305.3950056732</v>
      </c>
    </row>
    <row r="27" spans="1:10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3.5" thickBot="1" x14ac:dyDescent="0.25">
      <c r="A28" s="20"/>
      <c r="B28" s="20" t="s">
        <v>8</v>
      </c>
      <c r="C28" s="31">
        <f>IF(ISNUMBER(C26),SUM(C8:C26),"")</f>
        <v>19624756</v>
      </c>
      <c r="D28" s="35">
        <f>IF(ISNUMBER(D26),SUM(D8:D26),"")</f>
        <v>5258317</v>
      </c>
      <c r="E28" s="35">
        <f t="shared" si="0"/>
        <v>3732.1363470479241</v>
      </c>
      <c r="F28" s="22">
        <f>IF(ISNUMBER(E28),E28/E$28,"")</f>
        <v>1</v>
      </c>
      <c r="G28" s="35"/>
      <c r="H28" s="35">
        <f>IF(ISNUMBER(H26),SUM(H8:H26),"")</f>
        <v>-5.5879354476928711E-7</v>
      </c>
      <c r="I28" s="21">
        <f>'jan-mai'!H28</f>
        <v>-6.631016731262207E-7</v>
      </c>
      <c r="J28" s="21">
        <f t="shared" si="4"/>
        <v>1.0430812835693359E-7</v>
      </c>
    </row>
    <row r="29" spans="1:10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E36" sqref="E36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44" t="s">
        <v>70</v>
      </c>
      <c r="D1" s="45"/>
      <c r="E1" s="45"/>
      <c r="F1" s="45"/>
      <c r="G1" s="45"/>
      <c r="H1" s="46"/>
      <c r="I1" s="25"/>
      <c r="J1" s="26"/>
    </row>
    <row r="2" spans="1:13" x14ac:dyDescent="0.2">
      <c r="A2" s="47" t="s">
        <v>0</v>
      </c>
      <c r="B2" s="47" t="s">
        <v>1</v>
      </c>
      <c r="C2" s="4" t="s">
        <v>16</v>
      </c>
      <c r="D2" s="4" t="s">
        <v>3</v>
      </c>
      <c r="E2" s="50" t="s">
        <v>71</v>
      </c>
      <c r="F2" s="51"/>
      <c r="G2" s="32" t="s">
        <v>19</v>
      </c>
      <c r="H2" s="33"/>
      <c r="I2" s="27"/>
      <c r="J2" s="28"/>
    </row>
    <row r="3" spans="1:13" x14ac:dyDescent="0.2">
      <c r="A3" s="48"/>
      <c r="B3" s="48"/>
      <c r="C3" s="5">
        <v>2017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3" x14ac:dyDescent="0.2">
      <c r="A4" s="48"/>
      <c r="B4" s="48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3" x14ac:dyDescent="0.2">
      <c r="A5" s="49"/>
      <c r="B5" s="49"/>
      <c r="C5" s="6"/>
      <c r="D5" s="6"/>
      <c r="E5" s="7"/>
      <c r="F5" s="7" t="s">
        <v>6</v>
      </c>
      <c r="G5" s="7" t="s">
        <v>17</v>
      </c>
      <c r="H5" s="7" t="s">
        <v>17</v>
      </c>
      <c r="I5" s="29" t="s">
        <v>15</v>
      </c>
      <c r="J5" s="30" t="s">
        <v>18</v>
      </c>
    </row>
    <row r="6" spans="1:13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1</v>
      </c>
      <c r="B8" s="12" t="s">
        <v>42</v>
      </c>
      <c r="C8" s="13">
        <v>747748</v>
      </c>
      <c r="D8" s="36">
        <v>292893</v>
      </c>
      <c r="E8" s="34">
        <f>IF(ISNUMBER(C8),C8*1000/D8,"")</f>
        <v>2552.9732701020507</v>
      </c>
      <c r="F8" s="15">
        <f>IF(ISNUMBER(C8),E8/E$28,"")</f>
        <v>0.85044028335480526</v>
      </c>
      <c r="G8" s="34">
        <f>IF(ISNUMBER(C8),($E$28-E8)*0.875,"")</f>
        <v>392.84852864846209</v>
      </c>
      <c r="H8" s="34">
        <f>IF(ISNUMBER(C8),G8*D8,"")</f>
        <v>115062584.10143401</v>
      </c>
      <c r="I8" s="38">
        <f>'jan-apr'!H8</f>
        <v>67897760.96172975</v>
      </c>
      <c r="J8" s="38">
        <f>IF(ISNUMBER(C8),H8-I8,"")</f>
        <v>47164823.139704257</v>
      </c>
      <c r="M8" s="24"/>
    </row>
    <row r="9" spans="1:13" x14ac:dyDescent="0.2">
      <c r="A9" s="11">
        <v>2</v>
      </c>
      <c r="B9" s="12" t="s">
        <v>43</v>
      </c>
      <c r="C9" s="13">
        <v>2133579</v>
      </c>
      <c r="D9" s="36">
        <v>604368</v>
      </c>
      <c r="E9" s="34">
        <f t="shared" ref="E9:E28" si="0">IF(ISNUMBER(C9),C9*1000/D9,"")</f>
        <v>3530.2646731792552</v>
      </c>
      <c r="F9" s="15">
        <f t="shared" ref="F9:F25" si="1">IF(ISNUMBER(C9),E9/E$28,"")</f>
        <v>1.1759932327282119</v>
      </c>
      <c r="G9" s="34">
        <f t="shared" ref="G9:G26" si="2">IF(ISNUMBER(C9),($E$28-E9)*0.875,"")</f>
        <v>-462.2814490440918</v>
      </c>
      <c r="H9" s="34">
        <f t="shared" ref="H9:H26" si="3">IF(ISNUMBER(C9),G9*D9,"")</f>
        <v>-279388114.79587966</v>
      </c>
      <c r="I9" s="38">
        <f>'jan-apr'!H9</f>
        <v>-137359895.23249549</v>
      </c>
      <c r="J9" s="38">
        <f t="shared" ref="J9:J28" si="4">IF(ISNUMBER(C9),H9-I9,"")</f>
        <v>-142028219.56338418</v>
      </c>
      <c r="M9" s="24"/>
    </row>
    <row r="10" spans="1:13" x14ac:dyDescent="0.2">
      <c r="A10" s="11">
        <v>3</v>
      </c>
      <c r="B10" s="16" t="s">
        <v>44</v>
      </c>
      <c r="C10" s="13">
        <v>2575849</v>
      </c>
      <c r="D10" s="36">
        <v>666759</v>
      </c>
      <c r="E10" s="34">
        <f t="shared" si="0"/>
        <v>3863.2384414758558</v>
      </c>
      <c r="F10" s="15">
        <f t="shared" si="1"/>
        <v>1.2869126493849161</v>
      </c>
      <c r="G10" s="34">
        <f t="shared" si="2"/>
        <v>-753.63349630361733</v>
      </c>
      <c r="H10" s="34">
        <f t="shared" si="3"/>
        <v>-502491916.36190361</v>
      </c>
      <c r="I10" s="38">
        <f>'jan-apr'!H10</f>
        <v>-246261662.76436466</v>
      </c>
      <c r="J10" s="38">
        <f t="shared" si="4"/>
        <v>-256230253.59753895</v>
      </c>
      <c r="M10" s="24"/>
    </row>
    <row r="11" spans="1:13" x14ac:dyDescent="0.2">
      <c r="A11" s="11">
        <v>4</v>
      </c>
      <c r="B11" s="16" t="s">
        <v>45</v>
      </c>
      <c r="C11" s="13">
        <v>477133</v>
      </c>
      <c r="D11" s="36">
        <v>196190</v>
      </c>
      <c r="E11" s="34">
        <f t="shared" si="0"/>
        <v>2431.9944951322695</v>
      </c>
      <c r="F11" s="15">
        <f t="shared" si="1"/>
        <v>0.81014012633000998</v>
      </c>
      <c r="G11" s="34">
        <f t="shared" si="2"/>
        <v>498.70495674702062</v>
      </c>
      <c r="H11" s="34">
        <f t="shared" si="3"/>
        <v>97840925.464197978</v>
      </c>
      <c r="I11" s="38">
        <f>'jan-apr'!H11</f>
        <v>57487264.808587991</v>
      </c>
      <c r="J11" s="38">
        <f t="shared" si="4"/>
        <v>40353660.655609988</v>
      </c>
      <c r="M11" s="24"/>
    </row>
    <row r="12" spans="1:13" x14ac:dyDescent="0.2">
      <c r="A12" s="11">
        <v>5</v>
      </c>
      <c r="B12" s="16" t="s">
        <v>46</v>
      </c>
      <c r="C12" s="13">
        <v>480372</v>
      </c>
      <c r="D12" s="36">
        <v>189479</v>
      </c>
      <c r="E12" s="34">
        <f t="shared" si="0"/>
        <v>2535.2255395056973</v>
      </c>
      <c r="F12" s="15">
        <f t="shared" si="1"/>
        <v>0.84452820224764036</v>
      </c>
      <c r="G12" s="34">
        <f t="shared" si="2"/>
        <v>408.37779292027136</v>
      </c>
      <c r="H12" s="34">
        <f t="shared" si="3"/>
        <v>77379015.824740097</v>
      </c>
      <c r="I12" s="38">
        <f>'jan-apr'!H12</f>
        <v>42434107.386545926</v>
      </c>
      <c r="J12" s="38">
        <f t="shared" si="4"/>
        <v>34944908.438194171</v>
      </c>
      <c r="M12" s="24"/>
    </row>
    <row r="13" spans="1:13" x14ac:dyDescent="0.2">
      <c r="A13" s="11">
        <v>6</v>
      </c>
      <c r="B13" s="16" t="s">
        <v>47</v>
      </c>
      <c r="C13" s="13">
        <v>824909</v>
      </c>
      <c r="D13" s="36">
        <v>279714</v>
      </c>
      <c r="E13" s="34">
        <f t="shared" si="0"/>
        <v>2949.1158826515657</v>
      </c>
      <c r="F13" s="15">
        <f t="shared" si="1"/>
        <v>0.98240235268428777</v>
      </c>
      <c r="G13" s="34">
        <f t="shared" si="2"/>
        <v>46.223742667636486</v>
      </c>
      <c r="H13" s="34">
        <f t="shared" si="3"/>
        <v>12929427.956535272</v>
      </c>
      <c r="I13" s="38">
        <f>'jan-apr'!H13</f>
        <v>7632976.9071786515</v>
      </c>
      <c r="J13" s="38">
        <f t="shared" si="4"/>
        <v>5296451.0493566208</v>
      </c>
      <c r="M13" s="24"/>
    </row>
    <row r="14" spans="1:13" x14ac:dyDescent="0.2">
      <c r="A14" s="11">
        <v>7</v>
      </c>
      <c r="B14" s="16" t="s">
        <v>48</v>
      </c>
      <c r="C14" s="13">
        <v>668515</v>
      </c>
      <c r="D14" s="36">
        <v>247048</v>
      </c>
      <c r="E14" s="34">
        <f t="shared" si="0"/>
        <v>2706.0125967423337</v>
      </c>
      <c r="F14" s="15">
        <f t="shared" si="1"/>
        <v>0.90142037383855267</v>
      </c>
      <c r="G14" s="34">
        <f t="shared" si="2"/>
        <v>258.93911783821449</v>
      </c>
      <c r="H14" s="34">
        <f t="shared" si="3"/>
        <v>63970391.183695212</v>
      </c>
      <c r="I14" s="38">
        <f>'jan-apr'!H14</f>
        <v>41749763.343860745</v>
      </c>
      <c r="J14" s="38">
        <f t="shared" si="4"/>
        <v>22220627.839834467</v>
      </c>
      <c r="M14" s="24"/>
    </row>
    <row r="15" spans="1:13" x14ac:dyDescent="0.2">
      <c r="A15" s="11">
        <v>8</v>
      </c>
      <c r="B15" s="16" t="s">
        <v>49</v>
      </c>
      <c r="C15" s="13">
        <v>466432</v>
      </c>
      <c r="D15" s="36">
        <v>173307</v>
      </c>
      <c r="E15" s="34">
        <f t="shared" si="0"/>
        <v>2691.3627262603359</v>
      </c>
      <c r="F15" s="15">
        <f t="shared" si="1"/>
        <v>0.89654024440291491</v>
      </c>
      <c r="G15" s="34">
        <f t="shared" si="2"/>
        <v>271.75775450996258</v>
      </c>
      <c r="H15" s="34">
        <f t="shared" si="3"/>
        <v>47097521.160858087</v>
      </c>
      <c r="I15" s="38">
        <f>'jan-apr'!H15</f>
        <v>19900897.290544648</v>
      </c>
      <c r="J15" s="38">
        <f t="shared" si="4"/>
        <v>27196623.87031344</v>
      </c>
      <c r="M15" s="24"/>
    </row>
    <row r="16" spans="1:13" x14ac:dyDescent="0.2">
      <c r="A16" s="11">
        <v>9</v>
      </c>
      <c r="B16" s="16" t="s">
        <v>50</v>
      </c>
      <c r="C16" s="13">
        <v>300491</v>
      </c>
      <c r="D16" s="36">
        <v>116673</v>
      </c>
      <c r="E16" s="34">
        <f t="shared" si="0"/>
        <v>2575.4973301449349</v>
      </c>
      <c r="F16" s="15">
        <f t="shared" si="1"/>
        <v>0.85794344377935816</v>
      </c>
      <c r="G16" s="34">
        <f t="shared" si="2"/>
        <v>373.13997611093839</v>
      </c>
      <c r="H16" s="34">
        <f t="shared" si="3"/>
        <v>43535360.432791516</v>
      </c>
      <c r="I16" s="38">
        <f>'jan-apr'!H16</f>
        <v>22047303.218881629</v>
      </c>
      <c r="J16" s="38">
        <f t="shared" si="4"/>
        <v>21488057.213909887</v>
      </c>
      <c r="M16" s="24"/>
    </row>
    <row r="17" spans="1:13" x14ac:dyDescent="0.2">
      <c r="A17" s="11">
        <v>10</v>
      </c>
      <c r="B17" s="16" t="s">
        <v>51</v>
      </c>
      <c r="C17" s="13">
        <v>473568</v>
      </c>
      <c r="D17" s="36">
        <v>184116</v>
      </c>
      <c r="E17" s="34">
        <f t="shared" si="0"/>
        <v>2572.1175780486215</v>
      </c>
      <c r="F17" s="15">
        <f t="shared" si="1"/>
        <v>0.85681758893233784</v>
      </c>
      <c r="G17" s="34">
        <f t="shared" si="2"/>
        <v>376.0972591952127</v>
      </c>
      <c r="H17" s="34">
        <f t="shared" si="3"/>
        <v>69245522.973985776</v>
      </c>
      <c r="I17" s="38">
        <f>'jan-apr'!H17</f>
        <v>36057053.891625397</v>
      </c>
      <c r="J17" s="38">
        <f t="shared" si="4"/>
        <v>33188469.082360379</v>
      </c>
      <c r="M17" s="24"/>
    </row>
    <row r="18" spans="1:13" x14ac:dyDescent="0.2">
      <c r="A18" s="11">
        <v>11</v>
      </c>
      <c r="B18" s="16" t="s">
        <v>52</v>
      </c>
      <c r="C18" s="13">
        <v>1533789</v>
      </c>
      <c r="D18" s="36">
        <v>472024</v>
      </c>
      <c r="E18" s="34">
        <f t="shared" si="0"/>
        <v>3249.387742996119</v>
      </c>
      <c r="F18" s="15">
        <f t="shared" si="1"/>
        <v>1.0824281888281533</v>
      </c>
      <c r="G18" s="34">
        <f t="shared" si="2"/>
        <v>-216.51413513384762</v>
      </c>
      <c r="H18" s="34">
        <f t="shared" si="3"/>
        <v>-102199868.12241928</v>
      </c>
      <c r="I18" s="38">
        <f>'jan-apr'!H18</f>
        <v>-70275676.857847348</v>
      </c>
      <c r="J18" s="38">
        <f t="shared" si="4"/>
        <v>-31924191.264571935</v>
      </c>
      <c r="M18" s="24"/>
    </row>
    <row r="19" spans="1:13" x14ac:dyDescent="0.2">
      <c r="A19" s="11">
        <v>12</v>
      </c>
      <c r="B19" s="16" t="s">
        <v>53</v>
      </c>
      <c r="C19" s="13">
        <v>1544327</v>
      </c>
      <c r="D19" s="36">
        <v>519963</v>
      </c>
      <c r="E19" s="34">
        <f t="shared" si="0"/>
        <v>2970.0709473558695</v>
      </c>
      <c r="F19" s="15">
        <f t="shared" si="1"/>
        <v>0.98938285317504848</v>
      </c>
      <c r="G19" s="34">
        <f t="shared" si="2"/>
        <v>27.888061051370642</v>
      </c>
      <c r="H19" s="34">
        <f t="shared" si="3"/>
        <v>14500759.888453834</v>
      </c>
      <c r="I19" s="38">
        <f>'jan-apr'!H19</f>
        <v>-1293606.8190639857</v>
      </c>
      <c r="J19" s="38">
        <f t="shared" si="4"/>
        <v>15794366.707517819</v>
      </c>
      <c r="M19" s="24"/>
    </row>
    <row r="20" spans="1:13" x14ac:dyDescent="0.2">
      <c r="A20" s="11">
        <v>14</v>
      </c>
      <c r="B20" s="16" t="s">
        <v>54</v>
      </c>
      <c r="C20" s="13">
        <v>317456</v>
      </c>
      <c r="D20" s="36">
        <v>110266</v>
      </c>
      <c r="E20" s="34">
        <f t="shared" si="0"/>
        <v>2879.001686830029</v>
      </c>
      <c r="F20" s="15">
        <f t="shared" si="1"/>
        <v>0.95904608128890478</v>
      </c>
      <c r="G20" s="34">
        <f t="shared" si="2"/>
        <v>107.57366401148107</v>
      </c>
      <c r="H20" s="34">
        <f t="shared" si="3"/>
        <v>11861717.635889972</v>
      </c>
      <c r="I20" s="38">
        <f>'jan-apr'!H20</f>
        <v>-1987789.9644030589</v>
      </c>
      <c r="J20" s="38">
        <f t="shared" si="4"/>
        <v>13849507.600293031</v>
      </c>
      <c r="M20" s="24"/>
    </row>
    <row r="21" spans="1:13" x14ac:dyDescent="0.2">
      <c r="A21" s="11">
        <v>15</v>
      </c>
      <c r="B21" s="16" t="s">
        <v>55</v>
      </c>
      <c r="C21" s="13">
        <v>725944</v>
      </c>
      <c r="D21" s="36">
        <v>266274</v>
      </c>
      <c r="E21" s="34">
        <f t="shared" si="0"/>
        <v>2726.3044833517356</v>
      </c>
      <c r="F21" s="15">
        <f t="shared" si="1"/>
        <v>0.90817995804572038</v>
      </c>
      <c r="G21" s="34">
        <f t="shared" si="2"/>
        <v>241.18371705498782</v>
      </c>
      <c r="H21" s="34">
        <f t="shared" si="3"/>
        <v>64220953.075099826</v>
      </c>
      <c r="I21" s="38">
        <f>'jan-apr'!H21</f>
        <v>31321682.930536516</v>
      </c>
      <c r="J21" s="38">
        <f t="shared" si="4"/>
        <v>32899270.14456331</v>
      </c>
      <c r="M21" s="24"/>
    </row>
    <row r="22" spans="1:13" x14ac:dyDescent="0.2">
      <c r="A22" s="11">
        <v>16</v>
      </c>
      <c r="B22" s="16" t="s">
        <v>56</v>
      </c>
      <c r="C22" s="13">
        <v>892933</v>
      </c>
      <c r="D22" s="36">
        <v>317363</v>
      </c>
      <c r="E22" s="34">
        <f t="shared" si="0"/>
        <v>2813.6014595274182</v>
      </c>
      <c r="F22" s="15">
        <f t="shared" si="1"/>
        <v>0.93726011568947731</v>
      </c>
      <c r="G22" s="34">
        <f t="shared" si="2"/>
        <v>164.79886290126552</v>
      </c>
      <c r="H22" s="34">
        <f t="shared" si="3"/>
        <v>52301061.526934333</v>
      </c>
      <c r="I22" s="38">
        <f>'jan-apr'!H22</f>
        <v>28129226.166970313</v>
      </c>
      <c r="J22" s="38">
        <f t="shared" si="4"/>
        <v>24171835.359964021</v>
      </c>
      <c r="M22" s="24"/>
    </row>
    <row r="23" spans="1:13" x14ac:dyDescent="0.2">
      <c r="A23" s="11">
        <v>17</v>
      </c>
      <c r="B23" s="16" t="s">
        <v>57</v>
      </c>
      <c r="C23" s="13">
        <v>324876</v>
      </c>
      <c r="D23" s="36">
        <v>137233</v>
      </c>
      <c r="E23" s="34">
        <f t="shared" si="0"/>
        <v>2367.3314727507232</v>
      </c>
      <c r="F23" s="15">
        <f t="shared" si="1"/>
        <v>0.78859973665153038</v>
      </c>
      <c r="G23" s="34">
        <f t="shared" si="2"/>
        <v>555.28510133087366</v>
      </c>
      <c r="H23" s="34">
        <f t="shared" si="3"/>
        <v>76203440.310939789</v>
      </c>
      <c r="I23" s="38">
        <f>'jan-apr'!H23</f>
        <v>42782259.629578233</v>
      </c>
      <c r="J23" s="38">
        <f t="shared" si="4"/>
        <v>33421180.681361556</v>
      </c>
      <c r="M23" s="24"/>
    </row>
    <row r="24" spans="1:13" x14ac:dyDescent="0.2">
      <c r="A24" s="11">
        <v>18</v>
      </c>
      <c r="B24" s="16" t="s">
        <v>58</v>
      </c>
      <c r="C24" s="13">
        <v>649087</v>
      </c>
      <c r="D24" s="36">
        <v>242866</v>
      </c>
      <c r="E24" s="34">
        <f t="shared" si="0"/>
        <v>2672.613704676653</v>
      </c>
      <c r="F24" s="15">
        <f t="shared" si="1"/>
        <v>0.89029461566289469</v>
      </c>
      <c r="G24" s="34">
        <f t="shared" si="2"/>
        <v>288.16314839568508</v>
      </c>
      <c r="H24" s="34">
        <f t="shared" si="3"/>
        <v>69985031.198266447</v>
      </c>
      <c r="I24" s="38">
        <f>'jan-apr'!H24</f>
        <v>28528986.54621812</v>
      </c>
      <c r="J24" s="38">
        <f t="shared" si="4"/>
        <v>41456044.652048327</v>
      </c>
      <c r="M24" s="24"/>
    </row>
    <row r="25" spans="1:13" x14ac:dyDescent="0.2">
      <c r="A25" s="11">
        <v>19</v>
      </c>
      <c r="B25" s="16" t="s">
        <v>59</v>
      </c>
      <c r="C25" s="13">
        <v>457053</v>
      </c>
      <c r="D25" s="36">
        <v>165632</v>
      </c>
      <c r="E25" s="34">
        <f t="shared" si="0"/>
        <v>2759.4486572642968</v>
      </c>
      <c r="F25" s="15">
        <f t="shared" si="1"/>
        <v>0.91922086512604906</v>
      </c>
      <c r="G25" s="34">
        <f t="shared" si="2"/>
        <v>212.18256488149677</v>
      </c>
      <c r="H25" s="34">
        <f t="shared" si="3"/>
        <v>35144222.586452074</v>
      </c>
      <c r="I25" s="38">
        <f>'jan-apr'!H25</f>
        <v>16706565.769285088</v>
      </c>
      <c r="J25" s="38">
        <f t="shared" si="4"/>
        <v>18437656.817166984</v>
      </c>
      <c r="M25" s="24"/>
    </row>
    <row r="26" spans="1:13" x14ac:dyDescent="0.2">
      <c r="A26" s="11">
        <v>20</v>
      </c>
      <c r="B26" s="16" t="s">
        <v>60</v>
      </c>
      <c r="C26" s="13">
        <v>191107</v>
      </c>
      <c r="D26" s="36">
        <v>76149</v>
      </c>
      <c r="E26" s="34">
        <f t="shared" si="0"/>
        <v>2509.6455633035234</v>
      </c>
      <c r="F26" s="15">
        <f>IF(ISNUMBER(C26),E26/E$28,"")</f>
        <v>0.83600706242046297</v>
      </c>
      <c r="G26" s="34">
        <f t="shared" si="2"/>
        <v>430.76027209717347</v>
      </c>
      <c r="H26" s="34">
        <f t="shared" si="3"/>
        <v>32801963.959927663</v>
      </c>
      <c r="I26" s="38">
        <f>'jan-apr'!H26</f>
        <v>14502782.786631148</v>
      </c>
      <c r="J26" s="38">
        <f t="shared" si="4"/>
        <v>18299181.173296515</v>
      </c>
      <c r="M26" s="24"/>
    </row>
    <row r="27" spans="1:13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3" ht="13.5" thickBot="1" x14ac:dyDescent="0.25">
      <c r="A28" s="20"/>
      <c r="B28" s="20" t="s">
        <v>8</v>
      </c>
      <c r="C28" s="31">
        <f>IF(ISNUMBER(C26),SUM(C8:C26),"")</f>
        <v>15785168</v>
      </c>
      <c r="D28" s="35">
        <f>IF(ISNUMBER(D26),SUM(D8:D26),"")</f>
        <v>5258317</v>
      </c>
      <c r="E28" s="35">
        <f t="shared" si="0"/>
        <v>3001.9430171288645</v>
      </c>
      <c r="F28" s="22">
        <f>IF(ISNUMBER(E28),E28/E$28,"")</f>
        <v>1</v>
      </c>
      <c r="G28" s="35"/>
      <c r="H28" s="35">
        <f>IF(ISNUMBER(H26),SUM(H8:H26),"")</f>
        <v>-6.631016731262207E-7</v>
      </c>
      <c r="I28" s="21">
        <f>'jan-apr'!H28</f>
        <v>-3.4831464290618896E-7</v>
      </c>
      <c r="J28" s="21">
        <f t="shared" si="4"/>
        <v>-3.1478703022003174E-7</v>
      </c>
    </row>
    <row r="29" spans="1:13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C8" sqref="C8:C26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44" t="s">
        <v>68</v>
      </c>
      <c r="D1" s="45"/>
      <c r="E1" s="45"/>
      <c r="F1" s="45"/>
      <c r="G1" s="45"/>
      <c r="H1" s="46"/>
      <c r="I1" s="25"/>
      <c r="J1" s="26"/>
    </row>
    <row r="2" spans="1:13" x14ac:dyDescent="0.2">
      <c r="A2" s="47" t="s">
        <v>0</v>
      </c>
      <c r="B2" s="47" t="s">
        <v>1</v>
      </c>
      <c r="C2" s="4" t="s">
        <v>14</v>
      </c>
      <c r="D2" s="4" t="s">
        <v>3</v>
      </c>
      <c r="E2" s="50" t="s">
        <v>69</v>
      </c>
      <c r="F2" s="51"/>
      <c r="G2" s="32" t="s">
        <v>19</v>
      </c>
      <c r="H2" s="33"/>
      <c r="I2" s="27"/>
      <c r="J2" s="28"/>
    </row>
    <row r="3" spans="1:13" x14ac:dyDescent="0.2">
      <c r="A3" s="48"/>
      <c r="B3" s="48"/>
      <c r="C3" s="5">
        <v>2017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3" x14ac:dyDescent="0.2">
      <c r="A4" s="48"/>
      <c r="B4" s="48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3" x14ac:dyDescent="0.2">
      <c r="A5" s="49"/>
      <c r="B5" s="49"/>
      <c r="C5" s="6"/>
      <c r="D5" s="6"/>
      <c r="E5" s="7"/>
      <c r="F5" s="7" t="s">
        <v>6</v>
      </c>
      <c r="G5" s="7" t="s">
        <v>15</v>
      </c>
      <c r="H5" s="7" t="s">
        <v>15</v>
      </c>
      <c r="I5" s="29" t="s">
        <v>13</v>
      </c>
      <c r="J5" s="30" t="s">
        <v>24</v>
      </c>
    </row>
    <row r="6" spans="1:13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1</v>
      </c>
      <c r="B8" s="12" t="s">
        <v>42</v>
      </c>
      <c r="C8" s="13">
        <v>458985</v>
      </c>
      <c r="D8" s="36">
        <v>292893</v>
      </c>
      <c r="E8" s="34">
        <f>IF(ISNUMBER(C8),C8*1000/D8,"")</f>
        <v>1567.0739826489537</v>
      </c>
      <c r="F8" s="15">
        <f>IF(ISNUMBER(C8),E8/E$28,"")</f>
        <v>0.85538579879697252</v>
      </c>
      <c r="G8" s="34">
        <f>IF(ISNUMBER(C8),($E$28-E8)*0.875,"")</f>
        <v>231.81762951565847</v>
      </c>
      <c r="H8" s="34">
        <f>IF(ISNUMBER(C8),G8*D8,"")</f>
        <v>67897760.96172975</v>
      </c>
      <c r="I8" s="38">
        <f>'jan-mar'!H8</f>
        <v>67162427.317785352</v>
      </c>
      <c r="J8" s="38">
        <f>IF(ISNUMBER(C8),H8-I8,"")</f>
        <v>735333.64394439757</v>
      </c>
      <c r="M8" s="24"/>
    </row>
    <row r="9" spans="1:13" x14ac:dyDescent="0.2">
      <c r="A9" s="11">
        <v>2</v>
      </c>
      <c r="B9" s="12" t="s">
        <v>43</v>
      </c>
      <c r="C9" s="13">
        <v>1264190</v>
      </c>
      <c r="D9" s="36">
        <v>604368</v>
      </c>
      <c r="E9" s="34">
        <f t="shared" ref="E9:E28" si="0">IF(ISNUMBER(C9),C9*1000/D9,"")</f>
        <v>2091.7553543536387</v>
      </c>
      <c r="F9" s="15">
        <f t="shared" ref="F9:F25" si="1">IF(ISNUMBER(C9),E9/E$28,"")</f>
        <v>1.1417826117227103</v>
      </c>
      <c r="G9" s="34">
        <f t="shared" ref="G9:G26" si="2">IF(ISNUMBER(C9),($E$28-E9)*0.875,"")</f>
        <v>-227.27857072594094</v>
      </c>
      <c r="H9" s="34">
        <f t="shared" ref="H9:H26" si="3">IF(ISNUMBER(C9),G9*D9,"")</f>
        <v>-137359895.23249549</v>
      </c>
      <c r="I9" s="38">
        <f>'jan-mar'!H9</f>
        <v>-140338298.32884261</v>
      </c>
      <c r="J9" s="38">
        <f t="shared" ref="J9:J28" si="4">IF(ISNUMBER(C9),H9-I9,"")</f>
        <v>2978403.0963471234</v>
      </c>
      <c r="M9" s="24"/>
    </row>
    <row r="10" spans="1:13" x14ac:dyDescent="0.2">
      <c r="A10" s="11">
        <v>3</v>
      </c>
      <c r="B10" s="16" t="s">
        <v>44</v>
      </c>
      <c r="C10" s="13">
        <v>1502950</v>
      </c>
      <c r="D10" s="36">
        <v>666759</v>
      </c>
      <c r="E10" s="34">
        <f t="shared" si="0"/>
        <v>2254.1128053764555</v>
      </c>
      <c r="F10" s="15">
        <f t="shared" si="1"/>
        <v>1.2304052673672352</v>
      </c>
      <c r="G10" s="34">
        <f t="shared" si="2"/>
        <v>-369.34134037090564</v>
      </c>
      <c r="H10" s="34">
        <f t="shared" si="3"/>
        <v>-246261662.76436466</v>
      </c>
      <c r="I10" s="38">
        <f>'jan-mar'!H10</f>
        <v>-250241156.79282466</v>
      </c>
      <c r="J10" s="38">
        <f t="shared" si="4"/>
        <v>3979494.028459996</v>
      </c>
      <c r="M10" s="24"/>
    </row>
    <row r="11" spans="1:13" x14ac:dyDescent="0.2">
      <c r="A11" s="11">
        <v>4</v>
      </c>
      <c r="B11" s="16" t="s">
        <v>45</v>
      </c>
      <c r="C11" s="13">
        <v>293722</v>
      </c>
      <c r="D11" s="36">
        <v>196190</v>
      </c>
      <c r="E11" s="34">
        <f t="shared" si="0"/>
        <v>1497.1303328406136</v>
      </c>
      <c r="F11" s="15">
        <f t="shared" si="1"/>
        <v>0.8172071260447461</v>
      </c>
      <c r="G11" s="34">
        <f t="shared" si="2"/>
        <v>293.018323097956</v>
      </c>
      <c r="H11" s="34">
        <f t="shared" si="3"/>
        <v>57487264.808587991</v>
      </c>
      <c r="I11" s="38">
        <f>'jan-mar'!H11</f>
        <v>54477430.97684586</v>
      </c>
      <c r="J11" s="38">
        <f t="shared" si="4"/>
        <v>3009833.8317421302</v>
      </c>
      <c r="M11" s="24"/>
    </row>
    <row r="12" spans="1:13" x14ac:dyDescent="0.2">
      <c r="A12" s="11">
        <v>5</v>
      </c>
      <c r="B12" s="16" t="s">
        <v>46</v>
      </c>
      <c r="C12" s="13">
        <v>298631</v>
      </c>
      <c r="D12" s="36">
        <v>189479</v>
      </c>
      <c r="E12" s="34">
        <f t="shared" si="0"/>
        <v>1576.0638382089835</v>
      </c>
      <c r="F12" s="15">
        <f t="shared" si="1"/>
        <v>0.86029290265066993</v>
      </c>
      <c r="G12" s="34">
        <f t="shared" si="2"/>
        <v>223.95150590063238</v>
      </c>
      <c r="H12" s="34">
        <f t="shared" si="3"/>
        <v>42434107.386545926</v>
      </c>
      <c r="I12" s="38">
        <f>'jan-mar'!H12</f>
        <v>43666055.340163969</v>
      </c>
      <c r="J12" s="38">
        <f t="shared" si="4"/>
        <v>-1231947.9536180422</v>
      </c>
      <c r="M12" s="24"/>
    </row>
    <row r="13" spans="1:13" x14ac:dyDescent="0.2">
      <c r="A13" s="11">
        <v>6</v>
      </c>
      <c r="B13" s="16" t="s">
        <v>47</v>
      </c>
      <c r="C13" s="13">
        <v>503715</v>
      </c>
      <c r="D13" s="36">
        <v>279714</v>
      </c>
      <c r="E13" s="34">
        <f t="shared" si="0"/>
        <v>1800.8215534438748</v>
      </c>
      <c r="F13" s="15">
        <f t="shared" si="1"/>
        <v>0.98297668140691996</v>
      </c>
      <c r="G13" s="34">
        <f t="shared" si="2"/>
        <v>27.288505070102502</v>
      </c>
      <c r="H13" s="34">
        <f t="shared" si="3"/>
        <v>7632976.9071786515</v>
      </c>
      <c r="I13" s="38">
        <f>'jan-mar'!H13</f>
        <v>10220331.35357287</v>
      </c>
      <c r="J13" s="38">
        <f t="shared" si="4"/>
        <v>-2587354.4463942181</v>
      </c>
      <c r="M13" s="24"/>
    </row>
    <row r="14" spans="1:13" x14ac:dyDescent="0.2">
      <c r="A14" s="11">
        <v>7</v>
      </c>
      <c r="B14" s="16" t="s">
        <v>48</v>
      </c>
      <c r="C14" s="13">
        <v>404880</v>
      </c>
      <c r="D14" s="36">
        <v>247048</v>
      </c>
      <c r="E14" s="34">
        <f t="shared" si="0"/>
        <v>1638.8717981930638</v>
      </c>
      <c r="F14" s="15">
        <f t="shared" si="1"/>
        <v>0.89457656610028891</v>
      </c>
      <c r="G14" s="34">
        <f t="shared" si="2"/>
        <v>168.99454091456212</v>
      </c>
      <c r="H14" s="34">
        <f t="shared" si="3"/>
        <v>41749763.343860745</v>
      </c>
      <c r="I14" s="38">
        <f>'jan-mar'!H14</f>
        <v>36653730.206523344</v>
      </c>
      <c r="J14" s="38">
        <f t="shared" si="4"/>
        <v>5096033.1373374015</v>
      </c>
      <c r="M14" s="24"/>
    </row>
    <row r="15" spans="1:13" x14ac:dyDescent="0.2">
      <c r="A15" s="11">
        <v>8</v>
      </c>
      <c r="B15" s="16" t="s">
        <v>49</v>
      </c>
      <c r="C15" s="13">
        <v>294756</v>
      </c>
      <c r="D15" s="36">
        <v>173307</v>
      </c>
      <c r="E15" s="34">
        <f t="shared" si="0"/>
        <v>1700.7737713998858</v>
      </c>
      <c r="F15" s="15">
        <f t="shared" si="1"/>
        <v>0.92836569755477227</v>
      </c>
      <c r="G15" s="34">
        <f t="shared" si="2"/>
        <v>114.83031435859283</v>
      </c>
      <c r="H15" s="34">
        <f t="shared" si="3"/>
        <v>19900897.290544648</v>
      </c>
      <c r="I15" s="38">
        <f>'jan-mar'!H15</f>
        <v>25617753.757476017</v>
      </c>
      <c r="J15" s="38">
        <f t="shared" si="4"/>
        <v>-5716856.4669313692</v>
      </c>
      <c r="M15" s="24"/>
    </row>
    <row r="16" spans="1:13" x14ac:dyDescent="0.2">
      <c r="A16" s="11">
        <v>9</v>
      </c>
      <c r="B16" s="16" t="s">
        <v>50</v>
      </c>
      <c r="C16" s="13">
        <v>188549</v>
      </c>
      <c r="D16" s="36">
        <v>116673</v>
      </c>
      <c r="E16" s="34">
        <f t="shared" si="0"/>
        <v>1616.0465574725943</v>
      </c>
      <c r="F16" s="15">
        <f t="shared" si="1"/>
        <v>0.88211743080572647</v>
      </c>
      <c r="G16" s="34">
        <f t="shared" si="2"/>
        <v>188.96662654497297</v>
      </c>
      <c r="H16" s="34">
        <f t="shared" si="3"/>
        <v>22047303.218881629</v>
      </c>
      <c r="I16" s="38">
        <f>'jan-mar'!H16</f>
        <v>24470748.496286932</v>
      </c>
      <c r="J16" s="38">
        <f t="shared" si="4"/>
        <v>-2423445.277405303</v>
      </c>
      <c r="M16" s="24"/>
    </row>
    <row r="17" spans="1:13" x14ac:dyDescent="0.2">
      <c r="A17" s="11">
        <v>10</v>
      </c>
      <c r="B17" s="16" t="s">
        <v>51</v>
      </c>
      <c r="C17" s="13">
        <v>296094</v>
      </c>
      <c r="D17" s="36">
        <v>184116</v>
      </c>
      <c r="E17" s="34">
        <f t="shared" si="0"/>
        <v>1608.1926611484064</v>
      </c>
      <c r="F17" s="15">
        <f t="shared" si="1"/>
        <v>0.87783038918847123</v>
      </c>
      <c r="G17" s="34">
        <f t="shared" si="2"/>
        <v>195.83878582863736</v>
      </c>
      <c r="H17" s="34">
        <f t="shared" si="3"/>
        <v>36057053.891625397</v>
      </c>
      <c r="I17" s="38">
        <f>'jan-mar'!H17</f>
        <v>37730819.546016335</v>
      </c>
      <c r="J17" s="38">
        <f t="shared" si="4"/>
        <v>-1673765.6543909386</v>
      </c>
      <c r="M17" s="24"/>
    </row>
    <row r="18" spans="1:13" x14ac:dyDescent="0.2">
      <c r="A18" s="11">
        <v>11</v>
      </c>
      <c r="B18" s="16" t="s">
        <v>52</v>
      </c>
      <c r="C18" s="13">
        <v>945067</v>
      </c>
      <c r="D18" s="36">
        <v>472024</v>
      </c>
      <c r="E18" s="34">
        <f t="shared" si="0"/>
        <v>2002.1587885361762</v>
      </c>
      <c r="F18" s="15">
        <f t="shared" si="1"/>
        <v>1.0928764140129599</v>
      </c>
      <c r="G18" s="34">
        <f t="shared" si="2"/>
        <v>-148.88157563566122</v>
      </c>
      <c r="H18" s="34">
        <f t="shared" si="3"/>
        <v>-70275676.857847348</v>
      </c>
      <c r="I18" s="38">
        <f>'jan-mar'!H18</f>
        <v>-70941469.560555145</v>
      </c>
      <c r="J18" s="38">
        <f t="shared" si="4"/>
        <v>665792.70270779729</v>
      </c>
      <c r="M18" s="24"/>
    </row>
    <row r="19" spans="1:13" x14ac:dyDescent="0.2">
      <c r="A19" s="11">
        <v>12</v>
      </c>
      <c r="B19" s="16" t="s">
        <v>53</v>
      </c>
      <c r="C19" s="13">
        <v>954055</v>
      </c>
      <c r="D19" s="36">
        <v>519963</v>
      </c>
      <c r="E19" s="34">
        <f t="shared" si="0"/>
        <v>1834.8517106024851</v>
      </c>
      <c r="F19" s="15">
        <f t="shared" si="1"/>
        <v>1.0015520093662926</v>
      </c>
      <c r="G19" s="34">
        <f t="shared" si="2"/>
        <v>-2.4878824436815421</v>
      </c>
      <c r="H19" s="34">
        <f t="shared" si="3"/>
        <v>-1293606.8190639857</v>
      </c>
      <c r="I19" s="38">
        <f>'jan-mar'!H19</f>
        <v>-2202972.6864840332</v>
      </c>
      <c r="J19" s="38">
        <f t="shared" si="4"/>
        <v>909365.86742004752</v>
      </c>
      <c r="M19" s="24"/>
    </row>
    <row r="20" spans="1:13" x14ac:dyDescent="0.2">
      <c r="A20" s="11">
        <v>14</v>
      </c>
      <c r="B20" s="16" t="s">
        <v>54</v>
      </c>
      <c r="C20" s="13">
        <v>204280</v>
      </c>
      <c r="D20" s="36">
        <v>110266</v>
      </c>
      <c r="E20" s="34">
        <f t="shared" si="0"/>
        <v>1852.6109589538025</v>
      </c>
      <c r="F20" s="15">
        <f t="shared" si="1"/>
        <v>1.0112458776872679</v>
      </c>
      <c r="G20" s="34">
        <f t="shared" si="2"/>
        <v>-18.027224751084276</v>
      </c>
      <c r="H20" s="34">
        <f t="shared" si="3"/>
        <v>-1987789.9644030589</v>
      </c>
      <c r="I20" s="38">
        <f>'jan-mar'!H20</f>
        <v>6254238.9665267589</v>
      </c>
      <c r="J20" s="38">
        <f t="shared" si="4"/>
        <v>-8242028.9309298173</v>
      </c>
      <c r="M20" s="24"/>
    </row>
    <row r="21" spans="1:13" x14ac:dyDescent="0.2">
      <c r="A21" s="11">
        <v>15</v>
      </c>
      <c r="B21" s="16" t="s">
        <v>55</v>
      </c>
      <c r="C21" s="13">
        <v>452020</v>
      </c>
      <c r="D21" s="36">
        <v>266274</v>
      </c>
      <c r="E21" s="34">
        <f t="shared" si="0"/>
        <v>1697.5746787144069</v>
      </c>
      <c r="F21" s="15">
        <f t="shared" si="1"/>
        <v>0.92661947594526772</v>
      </c>
      <c r="G21" s="34">
        <f t="shared" si="2"/>
        <v>117.62952045838691</v>
      </c>
      <c r="H21" s="34">
        <f t="shared" si="3"/>
        <v>31321682.930536516</v>
      </c>
      <c r="I21" s="38">
        <f>'jan-mar'!H21</f>
        <v>28577073.205457225</v>
      </c>
      <c r="J21" s="38">
        <f t="shared" si="4"/>
        <v>2744609.7250792906</v>
      </c>
      <c r="M21" s="24"/>
    </row>
    <row r="22" spans="1:13" x14ac:dyDescent="0.2">
      <c r="A22" s="11">
        <v>16</v>
      </c>
      <c r="B22" s="16" t="s">
        <v>56</v>
      </c>
      <c r="C22" s="13">
        <v>549264</v>
      </c>
      <c r="D22" s="36">
        <v>317363</v>
      </c>
      <c r="E22" s="34">
        <f t="shared" si="0"/>
        <v>1730.7121498095241</v>
      </c>
      <c r="F22" s="15">
        <f t="shared" si="1"/>
        <v>0.94470753209108793</v>
      </c>
      <c r="G22" s="34">
        <f t="shared" si="2"/>
        <v>88.634233250159326</v>
      </c>
      <c r="H22" s="34">
        <f t="shared" si="3"/>
        <v>28129226.166970313</v>
      </c>
      <c r="I22" s="38">
        <f>'jan-mar'!H22</f>
        <v>24217523.161117934</v>
      </c>
      <c r="J22" s="38">
        <f t="shared" si="4"/>
        <v>3911703.0058523789</v>
      </c>
      <c r="M22" s="24"/>
    </row>
    <row r="23" spans="1:13" x14ac:dyDescent="0.2">
      <c r="A23" s="11">
        <v>17</v>
      </c>
      <c r="B23" s="16" t="s">
        <v>57</v>
      </c>
      <c r="C23" s="13">
        <v>202518</v>
      </c>
      <c r="D23" s="36">
        <v>137233</v>
      </c>
      <c r="E23" s="34">
        <f t="shared" si="0"/>
        <v>1475.7237690642921</v>
      </c>
      <c r="F23" s="15">
        <f t="shared" si="1"/>
        <v>0.80552237417083983</v>
      </c>
      <c r="G23" s="34">
        <f t="shared" si="2"/>
        <v>311.7490664022373</v>
      </c>
      <c r="H23" s="34">
        <f t="shared" si="3"/>
        <v>42782259.629578233</v>
      </c>
      <c r="I23" s="38">
        <f>'jan-mar'!H23</f>
        <v>41322600.990725756</v>
      </c>
      <c r="J23" s="38">
        <f t="shared" si="4"/>
        <v>1459658.6388524771</v>
      </c>
      <c r="M23" s="24"/>
    </row>
    <row r="24" spans="1:13" x14ac:dyDescent="0.2">
      <c r="A24" s="11">
        <v>18</v>
      </c>
      <c r="B24" s="16" t="s">
        <v>58</v>
      </c>
      <c r="C24" s="13">
        <v>412328</v>
      </c>
      <c r="D24" s="36">
        <v>242866</v>
      </c>
      <c r="E24" s="34">
        <f t="shared" si="0"/>
        <v>1697.75925819176</v>
      </c>
      <c r="F24" s="15">
        <f t="shared" si="1"/>
        <v>0.92672022847222257</v>
      </c>
      <c r="G24" s="34">
        <f t="shared" si="2"/>
        <v>117.46801341570298</v>
      </c>
      <c r="H24" s="34">
        <f t="shared" si="3"/>
        <v>28528986.54621812</v>
      </c>
      <c r="I24" s="38">
        <f>'jan-mar'!H24</f>
        <v>34567132.972489141</v>
      </c>
      <c r="J24" s="38">
        <f t="shared" si="4"/>
        <v>-6038146.4262710214</v>
      </c>
      <c r="M24" s="24"/>
    </row>
    <row r="25" spans="1:13" x14ac:dyDescent="0.2">
      <c r="A25" s="11">
        <v>19</v>
      </c>
      <c r="B25" s="16" t="s">
        <v>59</v>
      </c>
      <c r="C25" s="13">
        <v>284346</v>
      </c>
      <c r="D25" s="36">
        <v>165632</v>
      </c>
      <c r="E25" s="34">
        <f t="shared" si="0"/>
        <v>1716.7334814528595</v>
      </c>
      <c r="F25" s="15">
        <f t="shared" si="1"/>
        <v>0.9370772896578804</v>
      </c>
      <c r="G25" s="34">
        <f t="shared" si="2"/>
        <v>100.86556806224092</v>
      </c>
      <c r="H25" s="34">
        <f t="shared" si="3"/>
        <v>16706565.769285088</v>
      </c>
      <c r="I25" s="38">
        <f>'jan-mar'!H25</f>
        <v>15071634.939634681</v>
      </c>
      <c r="J25" s="38">
        <f t="shared" si="4"/>
        <v>1634930.8296504077</v>
      </c>
      <c r="M25" s="24"/>
    </row>
    <row r="26" spans="1:13" x14ac:dyDescent="0.2">
      <c r="A26" s="11">
        <v>20</v>
      </c>
      <c r="B26" s="16" t="s">
        <v>60</v>
      </c>
      <c r="C26" s="13">
        <v>122931</v>
      </c>
      <c r="D26" s="36">
        <v>76149</v>
      </c>
      <c r="E26" s="34">
        <f t="shared" si="0"/>
        <v>1614.3481857936415</v>
      </c>
      <c r="F26" s="15">
        <f>IF(ISNUMBER(C26),E26/E$28,"")</f>
        <v>0.88119037628798158</v>
      </c>
      <c r="G26" s="34">
        <f t="shared" si="2"/>
        <v>190.45270176405663</v>
      </c>
      <c r="H26" s="34">
        <f t="shared" si="3"/>
        <v>14502782.786631148</v>
      </c>
      <c r="I26" s="38">
        <f>'jan-mar'!H26</f>
        <v>13714396.138084689</v>
      </c>
      <c r="J26" s="38">
        <f t="shared" si="4"/>
        <v>788386.64854645915</v>
      </c>
      <c r="M26" s="24"/>
    </row>
    <row r="27" spans="1:13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3" ht="13.5" thickBot="1" x14ac:dyDescent="0.25">
      <c r="A28" s="20"/>
      <c r="B28" s="20" t="s">
        <v>8</v>
      </c>
      <c r="C28" s="31">
        <f>IF(ISNUMBER(C26),SUM(C8:C26),"")</f>
        <v>9633281</v>
      </c>
      <c r="D28" s="35">
        <f>IF(ISNUMBER(D26),SUM(D8:D26),"")</f>
        <v>5258317</v>
      </c>
      <c r="E28" s="35">
        <f t="shared" si="0"/>
        <v>1832.0084163811348</v>
      </c>
      <c r="F28" s="22">
        <f>IF(ISNUMBER(E28),E28/E$28,"")</f>
        <v>1</v>
      </c>
      <c r="G28" s="35"/>
      <c r="H28" s="35">
        <f>IF(ISNUMBER(H26),SUM(H8:H26),"")</f>
        <v>-3.4831464290618896E-7</v>
      </c>
      <c r="I28" s="21">
        <f>'jan-mar'!H28</f>
        <v>4.4889748096466064E-7</v>
      </c>
      <c r="J28" s="21">
        <f t="shared" si="4"/>
        <v>-7.9721212387084961E-7</v>
      </c>
    </row>
    <row r="29" spans="1:13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N18" sqref="N18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44" t="s">
        <v>66</v>
      </c>
      <c r="D1" s="45"/>
      <c r="E1" s="45"/>
      <c r="F1" s="45"/>
      <c r="G1" s="45"/>
      <c r="H1" s="46"/>
      <c r="I1" s="25"/>
      <c r="J1" s="26"/>
    </row>
    <row r="2" spans="1:13" x14ac:dyDescent="0.2">
      <c r="A2" s="47" t="s">
        <v>0</v>
      </c>
      <c r="B2" s="47" t="s">
        <v>1</v>
      </c>
      <c r="C2" s="4" t="s">
        <v>12</v>
      </c>
      <c r="D2" s="4" t="s">
        <v>3</v>
      </c>
      <c r="E2" s="50" t="s">
        <v>67</v>
      </c>
      <c r="F2" s="51"/>
      <c r="G2" s="32" t="s">
        <v>19</v>
      </c>
      <c r="H2" s="33"/>
      <c r="I2" s="27"/>
      <c r="J2" s="28"/>
    </row>
    <row r="3" spans="1:13" x14ac:dyDescent="0.2">
      <c r="A3" s="48"/>
      <c r="B3" s="48"/>
      <c r="C3" s="5">
        <v>2017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3" x14ac:dyDescent="0.2">
      <c r="A4" s="48"/>
      <c r="B4" s="48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3" x14ac:dyDescent="0.2">
      <c r="A5" s="49"/>
      <c r="B5" s="49"/>
      <c r="C5" s="6"/>
      <c r="D5" s="6"/>
      <c r="E5" s="7"/>
      <c r="F5" s="7" t="s">
        <v>6</v>
      </c>
      <c r="G5" s="7" t="s">
        <v>13</v>
      </c>
      <c r="H5" s="7" t="s">
        <v>13</v>
      </c>
      <c r="I5" s="29" t="s">
        <v>10</v>
      </c>
      <c r="J5" s="30" t="s">
        <v>23</v>
      </c>
    </row>
    <row r="6" spans="1:13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1</v>
      </c>
      <c r="B8" s="12" t="s">
        <v>42</v>
      </c>
      <c r="C8" s="13">
        <v>446394</v>
      </c>
      <c r="D8" s="36">
        <v>292893</v>
      </c>
      <c r="E8" s="34">
        <f>IF(ISNUMBER(C8),C8*1000/D8,"")</f>
        <v>1524.085587569522</v>
      </c>
      <c r="F8" s="15">
        <f>IF(ISNUMBER(C8),E8/E$28,"")</f>
        <v>0.85327935716634395</v>
      </c>
      <c r="G8" s="34">
        <f>IF(ISNUMBER(C8),($E$28-E8)*0.875,"")</f>
        <v>229.30704154003459</v>
      </c>
      <c r="H8" s="34">
        <f>IF(ISNUMBER(C8),G8*D8,"")</f>
        <v>67162427.317785352</v>
      </c>
      <c r="I8" s="38">
        <f>'jan-feb'!H8</f>
        <v>30738213.292413719</v>
      </c>
      <c r="J8" s="38">
        <f>IF(ISNUMBER(C8),H8-I8,"")</f>
        <v>36424214.025371633</v>
      </c>
      <c r="M8" s="24"/>
    </row>
    <row r="9" spans="1:13" x14ac:dyDescent="0.2">
      <c r="A9" s="11">
        <v>2</v>
      </c>
      <c r="B9" s="12" t="s">
        <v>43</v>
      </c>
      <c r="C9" s="13">
        <v>1239879</v>
      </c>
      <c r="D9" s="36">
        <v>604368</v>
      </c>
      <c r="E9" s="34">
        <f t="shared" ref="E9:E28" si="0">IF(ISNUMBER(C9),C9*1000/D9,"")</f>
        <v>2051.52986260027</v>
      </c>
      <c r="F9" s="15">
        <f t="shared" ref="F9:F25" si="1">IF(ISNUMBER(C9),E9/E$28,"")</f>
        <v>1.1485759701715341</v>
      </c>
      <c r="G9" s="34">
        <f t="shared" ref="G9:G26" si="2">IF(ISNUMBER(C9),($E$28-E9)*0.875,"")</f>
        <v>-232.20669911186994</v>
      </c>
      <c r="H9" s="34">
        <f t="shared" ref="H9:H26" si="3">IF(ISNUMBER(C9),G9*D9,"")</f>
        <v>-140338298.32884261</v>
      </c>
      <c r="I9" s="38">
        <f>'jan-feb'!H9</f>
        <v>-43772771.591128886</v>
      </c>
      <c r="J9" s="38">
        <f t="shared" ref="J9:J28" si="4">IF(ISNUMBER(C9),H9-I9,"")</f>
        <v>-96565526.737713724</v>
      </c>
      <c r="M9" s="24"/>
    </row>
    <row r="10" spans="1:13" x14ac:dyDescent="0.2">
      <c r="A10" s="11">
        <v>3</v>
      </c>
      <c r="B10" s="16" t="s">
        <v>44</v>
      </c>
      <c r="C10" s="13">
        <v>1476922</v>
      </c>
      <c r="D10" s="36">
        <v>666759</v>
      </c>
      <c r="E10" s="34">
        <f t="shared" si="0"/>
        <v>2215.0762119446458</v>
      </c>
      <c r="F10" s="15">
        <f t="shared" si="1"/>
        <v>1.2401395444049303</v>
      </c>
      <c r="G10" s="34">
        <f t="shared" si="2"/>
        <v>-375.3097547881988</v>
      </c>
      <c r="H10" s="34">
        <f t="shared" si="3"/>
        <v>-250241156.79282466</v>
      </c>
      <c r="I10" s="38">
        <f>'jan-feb'!H10</f>
        <v>-84043164.183212042</v>
      </c>
      <c r="J10" s="38">
        <f t="shared" si="4"/>
        <v>-166197992.60961261</v>
      </c>
      <c r="M10" s="24"/>
    </row>
    <row r="11" spans="1:13" x14ac:dyDescent="0.2">
      <c r="A11" s="11">
        <v>4</v>
      </c>
      <c r="B11" s="16" t="s">
        <v>45</v>
      </c>
      <c r="C11" s="13">
        <v>288165</v>
      </c>
      <c r="D11" s="36">
        <v>196190</v>
      </c>
      <c r="E11" s="34">
        <f t="shared" si="0"/>
        <v>1468.8057495285182</v>
      </c>
      <c r="F11" s="15">
        <f t="shared" si="1"/>
        <v>0.82233021293678099</v>
      </c>
      <c r="G11" s="34">
        <f t="shared" si="2"/>
        <v>277.67689982591293</v>
      </c>
      <c r="H11" s="34">
        <f t="shared" si="3"/>
        <v>54477430.97684586</v>
      </c>
      <c r="I11" s="38">
        <f>'jan-feb'!H11</f>
        <v>24044851.246320836</v>
      </c>
      <c r="J11" s="38">
        <f t="shared" si="4"/>
        <v>30432579.730525024</v>
      </c>
      <c r="M11" s="24"/>
    </row>
    <row r="12" spans="1:13" x14ac:dyDescent="0.2">
      <c r="A12" s="11">
        <v>5</v>
      </c>
      <c r="B12" s="16" t="s">
        <v>46</v>
      </c>
      <c r="C12" s="13">
        <v>288534</v>
      </c>
      <c r="D12" s="36">
        <v>189479</v>
      </c>
      <c r="E12" s="34">
        <f t="shared" si="0"/>
        <v>1522.7756110175799</v>
      </c>
      <c r="F12" s="15">
        <f t="shared" si="1"/>
        <v>0.85254594956820062</v>
      </c>
      <c r="G12" s="34">
        <f t="shared" si="2"/>
        <v>230.45327102298393</v>
      </c>
      <c r="H12" s="34">
        <f t="shared" si="3"/>
        <v>43666055.340163969</v>
      </c>
      <c r="I12" s="38">
        <f>'jan-feb'!H12</f>
        <v>17414661.921105172</v>
      </c>
      <c r="J12" s="38">
        <f t="shared" si="4"/>
        <v>26251393.419058796</v>
      </c>
      <c r="M12" s="24"/>
    </row>
    <row r="13" spans="1:13" x14ac:dyDescent="0.2">
      <c r="A13" s="11">
        <v>6</v>
      </c>
      <c r="B13" s="16" t="s">
        <v>47</v>
      </c>
      <c r="C13" s="13">
        <v>487931</v>
      </c>
      <c r="D13" s="36">
        <v>279714</v>
      </c>
      <c r="E13" s="34">
        <f t="shared" si="0"/>
        <v>1744.3924866113243</v>
      </c>
      <c r="F13" s="15">
        <f t="shared" si="1"/>
        <v>0.97662107152077138</v>
      </c>
      <c r="G13" s="34">
        <f t="shared" si="2"/>
        <v>36.53850487845753</v>
      </c>
      <c r="H13" s="34">
        <f t="shared" si="3"/>
        <v>10220331.35357287</v>
      </c>
      <c r="I13" s="38">
        <f>'jan-feb'!H13</f>
        <v>4795384.8030653037</v>
      </c>
      <c r="J13" s="38">
        <f t="shared" si="4"/>
        <v>5424946.550507566</v>
      </c>
      <c r="M13" s="24"/>
    </row>
    <row r="14" spans="1:13" x14ac:dyDescent="0.2">
      <c r="A14" s="11">
        <v>7</v>
      </c>
      <c r="B14" s="16" t="s">
        <v>48</v>
      </c>
      <c r="C14" s="13">
        <v>399375</v>
      </c>
      <c r="D14" s="36">
        <v>247048</v>
      </c>
      <c r="E14" s="34">
        <f t="shared" si="0"/>
        <v>1616.5886791230853</v>
      </c>
      <c r="F14" s="15">
        <f t="shared" si="1"/>
        <v>0.90506842934213705</v>
      </c>
      <c r="G14" s="34">
        <f t="shared" si="2"/>
        <v>148.36683643066669</v>
      </c>
      <c r="H14" s="34">
        <f t="shared" si="3"/>
        <v>36653730.206523344</v>
      </c>
      <c r="I14" s="38">
        <f>'jan-feb'!H14</f>
        <v>20361470.967944674</v>
      </c>
      <c r="J14" s="38">
        <f t="shared" si="4"/>
        <v>16292259.23857867</v>
      </c>
      <c r="M14" s="24"/>
    </row>
    <row r="15" spans="1:13" x14ac:dyDescent="0.2">
      <c r="A15" s="11">
        <v>8</v>
      </c>
      <c r="B15" s="16" t="s">
        <v>49</v>
      </c>
      <c r="C15" s="13">
        <v>280275</v>
      </c>
      <c r="D15" s="36">
        <v>173307</v>
      </c>
      <c r="E15" s="34">
        <f t="shared" si="0"/>
        <v>1617.2168464055117</v>
      </c>
      <c r="F15" s="15">
        <f t="shared" si="1"/>
        <v>0.90542011705528991</v>
      </c>
      <c r="G15" s="34">
        <f t="shared" si="2"/>
        <v>147.81719005854362</v>
      </c>
      <c r="H15" s="34">
        <f t="shared" si="3"/>
        <v>25617753.757476017</v>
      </c>
      <c r="I15" s="38">
        <f>'jan-feb'!H15</f>
        <v>5446392.044426946</v>
      </c>
      <c r="J15" s="38">
        <f t="shared" si="4"/>
        <v>20171361.713049069</v>
      </c>
      <c r="M15" s="24"/>
    </row>
    <row r="16" spans="1:13" x14ac:dyDescent="0.2">
      <c r="A16" s="11">
        <v>9</v>
      </c>
      <c r="B16" s="16" t="s">
        <v>50</v>
      </c>
      <c r="C16" s="13">
        <v>180429</v>
      </c>
      <c r="D16" s="36">
        <v>116673</v>
      </c>
      <c r="E16" s="34">
        <f t="shared" si="0"/>
        <v>1546.4503355532129</v>
      </c>
      <c r="F16" s="15">
        <f t="shared" si="1"/>
        <v>0.86580055541029788</v>
      </c>
      <c r="G16" s="34">
        <f t="shared" si="2"/>
        <v>209.73788705430505</v>
      </c>
      <c r="H16" s="34">
        <f t="shared" si="3"/>
        <v>24470748.496286932</v>
      </c>
      <c r="I16" s="38">
        <f>'jan-feb'!H16</f>
        <v>8946008.5145113897</v>
      </c>
      <c r="J16" s="38">
        <f t="shared" si="4"/>
        <v>15524739.981775543</v>
      </c>
      <c r="M16" s="24"/>
    </row>
    <row r="17" spans="1:13" x14ac:dyDescent="0.2">
      <c r="A17" s="11">
        <v>10</v>
      </c>
      <c r="B17" s="16" t="s">
        <v>51</v>
      </c>
      <c r="C17" s="13">
        <v>285738</v>
      </c>
      <c r="D17" s="36">
        <v>184116</v>
      </c>
      <c r="E17" s="34">
        <f t="shared" si="0"/>
        <v>1551.9455126116145</v>
      </c>
      <c r="F17" s="15">
        <f t="shared" si="1"/>
        <v>0.86887710254528239</v>
      </c>
      <c r="G17" s="34">
        <f t="shared" si="2"/>
        <v>204.92960712820363</v>
      </c>
      <c r="H17" s="34">
        <f t="shared" si="3"/>
        <v>37730819.546016335</v>
      </c>
      <c r="I17" s="38">
        <f>'jan-feb'!H17</f>
        <v>14233877.913337098</v>
      </c>
      <c r="J17" s="38">
        <f t="shared" si="4"/>
        <v>23496941.632679239</v>
      </c>
      <c r="M17" s="24"/>
    </row>
    <row r="18" spans="1:13" x14ac:dyDescent="0.2">
      <c r="A18" s="11">
        <v>11</v>
      </c>
      <c r="B18" s="16" t="s">
        <v>52</v>
      </c>
      <c r="C18" s="13">
        <v>924182</v>
      </c>
      <c r="D18" s="36">
        <v>472024</v>
      </c>
      <c r="E18" s="34">
        <f t="shared" si="0"/>
        <v>1957.9131569581207</v>
      </c>
      <c r="F18" s="15">
        <f t="shared" si="1"/>
        <v>1.0961634265047762</v>
      </c>
      <c r="G18" s="34">
        <f t="shared" si="2"/>
        <v>-150.29208167498928</v>
      </c>
      <c r="H18" s="34">
        <f t="shared" si="3"/>
        <v>-70941469.560555145</v>
      </c>
      <c r="I18" s="38">
        <f>'jan-feb'!H18</f>
        <v>-26940253.662554979</v>
      </c>
      <c r="J18" s="38">
        <f t="shared" si="4"/>
        <v>-44001215.898000166</v>
      </c>
      <c r="M18" s="24"/>
    </row>
    <row r="19" spans="1:13" x14ac:dyDescent="0.2">
      <c r="A19" s="11">
        <v>12</v>
      </c>
      <c r="B19" s="16" t="s">
        <v>53</v>
      </c>
      <c r="C19" s="13">
        <v>931250</v>
      </c>
      <c r="D19" s="36">
        <v>519963</v>
      </c>
      <c r="E19" s="34">
        <f t="shared" si="0"/>
        <v>1790.9928206430072</v>
      </c>
      <c r="F19" s="15">
        <f t="shared" si="1"/>
        <v>1.002710881299566</v>
      </c>
      <c r="G19" s="34">
        <f t="shared" si="2"/>
        <v>-4.2367873992650118</v>
      </c>
      <c r="H19" s="34">
        <f t="shared" si="3"/>
        <v>-2202972.6864840332</v>
      </c>
      <c r="I19" s="38">
        <f>'jan-feb'!H19</f>
        <v>-3899025.0734455702</v>
      </c>
      <c r="J19" s="38">
        <f t="shared" si="4"/>
        <v>1696052.3869615369</v>
      </c>
      <c r="M19" s="24"/>
    </row>
    <row r="20" spans="1:13" x14ac:dyDescent="0.2">
      <c r="A20" s="11">
        <v>14</v>
      </c>
      <c r="B20" s="16" t="s">
        <v>54</v>
      </c>
      <c r="C20" s="13">
        <v>189804</v>
      </c>
      <c r="D20" s="36">
        <v>110266</v>
      </c>
      <c r="E20" s="34">
        <f t="shared" si="0"/>
        <v>1721.3284239928898</v>
      </c>
      <c r="F20" s="15">
        <f t="shared" si="1"/>
        <v>0.96370835278291744</v>
      </c>
      <c r="G20" s="34">
        <f t="shared" si="2"/>
        <v>56.71955966958771</v>
      </c>
      <c r="H20" s="34">
        <f t="shared" si="3"/>
        <v>6254238.9665267589</v>
      </c>
      <c r="I20" s="38">
        <f>'jan-feb'!H20</f>
        <v>-5205541.9260573294</v>
      </c>
      <c r="J20" s="38">
        <f t="shared" si="4"/>
        <v>11459780.892584089</v>
      </c>
      <c r="M20" s="24"/>
    </row>
    <row r="21" spans="1:13" x14ac:dyDescent="0.2">
      <c r="A21" s="11">
        <v>15</v>
      </c>
      <c r="B21" s="16" t="s">
        <v>55</v>
      </c>
      <c r="C21" s="13">
        <v>442946</v>
      </c>
      <c r="D21" s="36">
        <v>266274</v>
      </c>
      <c r="E21" s="34">
        <f t="shared" si="0"/>
        <v>1663.4969993315156</v>
      </c>
      <c r="F21" s="15">
        <f t="shared" si="1"/>
        <v>0.93133066923184826</v>
      </c>
      <c r="G21" s="34">
        <f t="shared" si="2"/>
        <v>107.32205624829021</v>
      </c>
      <c r="H21" s="34">
        <f t="shared" si="3"/>
        <v>28577073.205457225</v>
      </c>
      <c r="I21" s="38">
        <f>'jan-feb'!H21</f>
        <v>3062270.9555167584</v>
      </c>
      <c r="J21" s="38">
        <f t="shared" si="4"/>
        <v>25514802.249940466</v>
      </c>
      <c r="M21" s="24"/>
    </row>
    <row r="22" spans="1:13" x14ac:dyDescent="0.2">
      <c r="A22" s="11">
        <v>16</v>
      </c>
      <c r="B22" s="16" t="s">
        <v>56</v>
      </c>
      <c r="C22" s="13">
        <v>539181</v>
      </c>
      <c r="D22" s="36">
        <v>317363</v>
      </c>
      <c r="E22" s="34">
        <f t="shared" si="0"/>
        <v>1698.9409603513957</v>
      </c>
      <c r="F22" s="15">
        <f t="shared" si="1"/>
        <v>0.95117443687924275</v>
      </c>
      <c r="G22" s="34">
        <f t="shared" si="2"/>
        <v>76.308590355895092</v>
      </c>
      <c r="H22" s="34">
        <f t="shared" si="3"/>
        <v>24217523.161117934</v>
      </c>
      <c r="I22" s="38">
        <f>'jan-feb'!H22</f>
        <v>8641159.0401453599</v>
      </c>
      <c r="J22" s="38">
        <f t="shared" si="4"/>
        <v>15576364.120972574</v>
      </c>
      <c r="M22" s="24"/>
    </row>
    <row r="23" spans="1:13" x14ac:dyDescent="0.2">
      <c r="A23" s="11">
        <v>17</v>
      </c>
      <c r="B23" s="16" t="s">
        <v>57</v>
      </c>
      <c r="C23" s="13">
        <v>197893</v>
      </c>
      <c r="D23" s="36">
        <v>137233</v>
      </c>
      <c r="E23" s="34">
        <f t="shared" si="0"/>
        <v>1442.0219626474682</v>
      </c>
      <c r="F23" s="15">
        <f t="shared" si="1"/>
        <v>0.80733495765798247</v>
      </c>
      <c r="G23" s="34">
        <f t="shared" si="2"/>
        <v>301.1127133468317</v>
      </c>
      <c r="H23" s="34">
        <f t="shared" si="3"/>
        <v>41322600.990725756</v>
      </c>
      <c r="I23" s="38">
        <f>'jan-feb'!H23</f>
        <v>17147197.555106506</v>
      </c>
      <c r="J23" s="38">
        <f t="shared" si="4"/>
        <v>24175403.43561925</v>
      </c>
      <c r="M23" s="24"/>
    </row>
    <row r="24" spans="1:13" x14ac:dyDescent="0.2">
      <c r="A24" s="11">
        <v>18</v>
      </c>
      <c r="B24" s="16" t="s">
        <v>58</v>
      </c>
      <c r="C24" s="13">
        <v>394290</v>
      </c>
      <c r="D24" s="36">
        <v>242866</v>
      </c>
      <c r="E24" s="34">
        <f t="shared" si="0"/>
        <v>1623.4878492666737</v>
      </c>
      <c r="F24" s="15">
        <f t="shared" si="1"/>
        <v>0.90893102046767238</v>
      </c>
      <c r="G24" s="34">
        <f t="shared" si="2"/>
        <v>142.33006255502681</v>
      </c>
      <c r="H24" s="34">
        <f t="shared" si="3"/>
        <v>34567132.972489141</v>
      </c>
      <c r="I24" s="38">
        <f>'jan-feb'!H24</f>
        <v>4765701.8377030129</v>
      </c>
      <c r="J24" s="38">
        <f t="shared" si="4"/>
        <v>29801431.134786129</v>
      </c>
      <c r="M24" s="24"/>
    </row>
    <row r="25" spans="1:13" x14ac:dyDescent="0.2">
      <c r="A25" s="11">
        <v>19</v>
      </c>
      <c r="B25" s="16" t="s">
        <v>59</v>
      </c>
      <c r="C25" s="13">
        <v>278619</v>
      </c>
      <c r="D25" s="36">
        <v>165632</v>
      </c>
      <c r="E25" s="34">
        <f t="shared" si="0"/>
        <v>1682.1568295981454</v>
      </c>
      <c r="F25" s="15">
        <f t="shared" si="1"/>
        <v>0.94177762057408498</v>
      </c>
      <c r="G25" s="34">
        <f t="shared" si="2"/>
        <v>90.994704764989137</v>
      </c>
      <c r="H25" s="34">
        <f t="shared" si="3"/>
        <v>15071634.939634681</v>
      </c>
      <c r="I25" s="38">
        <f>'jan-feb'!H25</f>
        <v>1810564.9402651093</v>
      </c>
      <c r="J25" s="38">
        <f t="shared" si="4"/>
        <v>13261069.999369571</v>
      </c>
      <c r="M25" s="24"/>
    </row>
    <row r="26" spans="1:13" x14ac:dyDescent="0.2">
      <c r="A26" s="11">
        <v>20</v>
      </c>
      <c r="B26" s="16" t="s">
        <v>60</v>
      </c>
      <c r="C26" s="13">
        <v>120340</v>
      </c>
      <c r="D26" s="36">
        <v>76149</v>
      </c>
      <c r="E26" s="34">
        <f t="shared" si="0"/>
        <v>1580.322788217836</v>
      </c>
      <c r="F26" s="15">
        <f>IF(ISNUMBER(C26),E26/E$28,"")</f>
        <v>0.88476449344045038</v>
      </c>
      <c r="G26" s="34">
        <f t="shared" si="2"/>
        <v>180.09949097275984</v>
      </c>
      <c r="H26" s="34">
        <f t="shared" si="3"/>
        <v>13714396.138084689</v>
      </c>
      <c r="I26" s="38">
        <f>'jan-feb'!H26</f>
        <v>2453001.4045368461</v>
      </c>
      <c r="J26" s="38">
        <f t="shared" si="4"/>
        <v>11261394.733547844</v>
      </c>
      <c r="M26" s="24"/>
    </row>
    <row r="27" spans="1:13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3" ht="13.5" thickBot="1" x14ac:dyDescent="0.25">
      <c r="A28" s="20"/>
      <c r="B28" s="20" t="s">
        <v>8</v>
      </c>
      <c r="C28" s="31">
        <f>IF(ISNUMBER(C26),SUM(C8:C26),"")</f>
        <v>9392147</v>
      </c>
      <c r="D28" s="35">
        <f>IF(ISNUMBER(D26),SUM(D8:D26),"")</f>
        <v>5258317</v>
      </c>
      <c r="E28" s="35">
        <f t="shared" si="0"/>
        <v>1786.1507779009901</v>
      </c>
      <c r="F28" s="22">
        <f>IF(ISNUMBER(E28),E28/E$28,"")</f>
        <v>1</v>
      </c>
      <c r="G28" s="35"/>
      <c r="H28" s="35">
        <f>IF(ISNUMBER(H26),SUM(H8:H26),"")</f>
        <v>4.4889748096466064E-7</v>
      </c>
      <c r="I28" s="21">
        <f>'jan-feb'!H28</f>
        <v>-7.3108822107315063E-8</v>
      </c>
      <c r="J28" s="21">
        <f t="shared" si="4"/>
        <v>5.2200630307197571E-7</v>
      </c>
    </row>
    <row r="29" spans="1:13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E33" sqref="E33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44" t="s">
        <v>64</v>
      </c>
      <c r="D1" s="45"/>
      <c r="E1" s="45"/>
      <c r="F1" s="45"/>
      <c r="G1" s="45"/>
      <c r="H1" s="46"/>
      <c r="I1" s="25"/>
      <c r="J1" s="26"/>
    </row>
    <row r="2" spans="1:13" x14ac:dyDescent="0.2">
      <c r="A2" s="47" t="s">
        <v>0</v>
      </c>
      <c r="B2" s="47" t="s">
        <v>1</v>
      </c>
      <c r="C2" s="4" t="s">
        <v>9</v>
      </c>
      <c r="D2" s="4" t="s">
        <v>3</v>
      </c>
      <c r="E2" s="50" t="s">
        <v>65</v>
      </c>
      <c r="F2" s="51"/>
      <c r="G2" s="32" t="s">
        <v>19</v>
      </c>
      <c r="H2" s="33"/>
      <c r="I2" s="27"/>
      <c r="J2" s="28"/>
    </row>
    <row r="3" spans="1:13" x14ac:dyDescent="0.2">
      <c r="A3" s="48"/>
      <c r="B3" s="48"/>
      <c r="C3" s="5">
        <v>2017</v>
      </c>
      <c r="D3" s="5" t="s">
        <v>63</v>
      </c>
      <c r="E3" s="5"/>
      <c r="F3" s="4" t="s">
        <v>21</v>
      </c>
      <c r="G3" s="4"/>
      <c r="H3" s="4"/>
      <c r="I3" s="29"/>
      <c r="J3" s="30"/>
    </row>
    <row r="4" spans="1:13" x14ac:dyDescent="0.2">
      <c r="A4" s="48"/>
      <c r="B4" s="48"/>
      <c r="C4" s="5" t="s">
        <v>4</v>
      </c>
      <c r="D4" s="5"/>
      <c r="E4" s="5" t="s">
        <v>20</v>
      </c>
      <c r="F4" s="5" t="s">
        <v>5</v>
      </c>
      <c r="G4" s="5" t="s">
        <v>20</v>
      </c>
      <c r="H4" s="5" t="s">
        <v>22</v>
      </c>
      <c r="I4" s="29" t="s">
        <v>41</v>
      </c>
      <c r="J4" s="30" t="s">
        <v>40</v>
      </c>
    </row>
    <row r="5" spans="1:13" x14ac:dyDescent="0.2">
      <c r="A5" s="49"/>
      <c r="B5" s="49"/>
      <c r="C5" s="6"/>
      <c r="D5" s="6"/>
      <c r="E5" s="7"/>
      <c r="F5" s="7" t="s">
        <v>6</v>
      </c>
      <c r="G5" s="7" t="s">
        <v>10</v>
      </c>
      <c r="H5" s="7" t="s">
        <v>10</v>
      </c>
      <c r="I5" s="29" t="s">
        <v>7</v>
      </c>
      <c r="J5" s="30" t="s">
        <v>11</v>
      </c>
    </row>
    <row r="6" spans="1:13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1</v>
      </c>
      <c r="B8" s="12" t="s">
        <v>42</v>
      </c>
      <c r="C8" s="13">
        <v>192401</v>
      </c>
      <c r="D8" s="36">
        <v>292893</v>
      </c>
      <c r="E8" s="34">
        <f>IF(ISNUMBER(C8),C8*1000/D8,"")</f>
        <v>656.89859436722622</v>
      </c>
      <c r="F8" s="15">
        <f>IF(ISNUMBER(C8),E8/E$28,"")</f>
        <v>0.84560573582382015</v>
      </c>
      <c r="G8" s="34">
        <f>IF(ISNUMBER(C8),($E$28-E8)*0.875,"")</f>
        <v>104.94690310937345</v>
      </c>
      <c r="H8" s="34">
        <f>IF(ISNUMBER(C8),G8*D8,"")</f>
        <v>30738213.292413719</v>
      </c>
      <c r="I8" s="38">
        <f>jan!H8</f>
        <v>27464798.006068278</v>
      </c>
      <c r="J8" s="38">
        <f>IF(ISNUMBER(C8),H8-I8,"")</f>
        <v>3273415.2863454409</v>
      </c>
      <c r="M8" s="24"/>
    </row>
    <row r="9" spans="1:13" x14ac:dyDescent="0.2">
      <c r="A9" s="11">
        <v>2</v>
      </c>
      <c r="B9" s="12" t="s">
        <v>43</v>
      </c>
      <c r="C9" s="13">
        <v>519522</v>
      </c>
      <c r="D9" s="36">
        <v>604368</v>
      </c>
      <c r="E9" s="34">
        <f t="shared" ref="E9:E28" si="0">IF(ISNUMBER(C9),C9*1000/D9,"")</f>
        <v>859.61202446191726</v>
      </c>
      <c r="F9" s="15">
        <f t="shared" ref="F9:F25" si="1">IF(ISNUMBER(C9),E9/E$28,"")</f>
        <v>1.1065526166459843</v>
      </c>
      <c r="G9" s="34">
        <f t="shared" ref="G9:G26" si="2">IF(ISNUMBER(C9),($E$28-E9)*0.875,"")</f>
        <v>-72.427348223481204</v>
      </c>
      <c r="H9" s="34">
        <f t="shared" ref="H9:H26" si="3">IF(ISNUMBER(C9),G9*D9,"")</f>
        <v>-43772771.591128886</v>
      </c>
      <c r="I9" s="38">
        <f>jan!H9</f>
        <v>-51877767.384483464</v>
      </c>
      <c r="J9" s="38">
        <f t="shared" ref="J9:J28" si="4">IF(ISNUMBER(C9),H9-I9,"")</f>
        <v>8104995.7933545783</v>
      </c>
      <c r="M9" s="24"/>
    </row>
    <row r="10" spans="1:13" x14ac:dyDescent="0.2">
      <c r="A10" s="11">
        <v>3</v>
      </c>
      <c r="B10" s="16" t="s">
        <v>44</v>
      </c>
      <c r="C10" s="13">
        <v>614013</v>
      </c>
      <c r="D10" s="36">
        <v>666759</v>
      </c>
      <c r="E10" s="34">
        <f t="shared" si="0"/>
        <v>920.8919564640297</v>
      </c>
      <c r="F10" s="15">
        <f t="shared" si="1"/>
        <v>1.1854364237300832</v>
      </c>
      <c r="G10" s="34">
        <f t="shared" si="2"/>
        <v>-126.04728872532959</v>
      </c>
      <c r="H10" s="34">
        <f t="shared" si="3"/>
        <v>-84043164.183212042</v>
      </c>
      <c r="I10" s="38">
        <f>jan!H10</f>
        <v>-86553497.838876054</v>
      </c>
      <c r="J10" s="38">
        <f t="shared" si="4"/>
        <v>2510333.6556640118</v>
      </c>
      <c r="M10" s="24"/>
    </row>
    <row r="11" spans="1:13" x14ac:dyDescent="0.2">
      <c r="A11" s="11">
        <v>4</v>
      </c>
      <c r="B11" s="16" t="s">
        <v>45</v>
      </c>
      <c r="C11" s="13">
        <v>124928</v>
      </c>
      <c r="D11" s="36">
        <v>196190</v>
      </c>
      <c r="E11" s="34">
        <f t="shared" si="0"/>
        <v>636.77047759824654</v>
      </c>
      <c r="F11" s="15">
        <f t="shared" si="1"/>
        <v>0.81969541855852568</v>
      </c>
      <c r="G11" s="34">
        <f t="shared" si="2"/>
        <v>122.55900528223067</v>
      </c>
      <c r="H11" s="34">
        <f t="shared" si="3"/>
        <v>24044851.246320836</v>
      </c>
      <c r="I11" s="38">
        <f>jan!H11</f>
        <v>21954030.699984416</v>
      </c>
      <c r="J11" s="38">
        <f t="shared" si="4"/>
        <v>2090820.5463364199</v>
      </c>
      <c r="M11" s="24"/>
    </row>
    <row r="12" spans="1:13" x14ac:dyDescent="0.2">
      <c r="A12" s="11">
        <v>5</v>
      </c>
      <c r="B12" s="16" t="s">
        <v>46</v>
      </c>
      <c r="C12" s="13">
        <v>127292</v>
      </c>
      <c r="D12" s="36">
        <v>189479</v>
      </c>
      <c r="E12" s="34">
        <f t="shared" si="0"/>
        <v>671.80004116551174</v>
      </c>
      <c r="F12" s="15">
        <f t="shared" si="1"/>
        <v>0.86478791857280546</v>
      </c>
      <c r="G12" s="34">
        <f t="shared" si="2"/>
        <v>91.908137160873622</v>
      </c>
      <c r="H12" s="34">
        <f t="shared" si="3"/>
        <v>17414661.921105172</v>
      </c>
      <c r="I12" s="38">
        <f>jan!H12</f>
        <v>18626432.910710786</v>
      </c>
      <c r="J12" s="38">
        <f t="shared" si="4"/>
        <v>-1211770.9896056131</v>
      </c>
      <c r="M12" s="24"/>
    </row>
    <row r="13" spans="1:13" x14ac:dyDescent="0.2">
      <c r="A13" s="11">
        <v>6</v>
      </c>
      <c r="B13" s="16" t="s">
        <v>47</v>
      </c>
      <c r="C13" s="13">
        <v>211812</v>
      </c>
      <c r="D13" s="36">
        <v>279714</v>
      </c>
      <c r="E13" s="34">
        <f t="shared" si="0"/>
        <v>757.24490014800836</v>
      </c>
      <c r="F13" s="15">
        <f t="shared" si="1"/>
        <v>0.97477850687944623</v>
      </c>
      <c r="G13" s="34">
        <f t="shared" si="2"/>
        <v>17.143885551189086</v>
      </c>
      <c r="H13" s="34">
        <f t="shared" si="3"/>
        <v>4795384.8030653037</v>
      </c>
      <c r="I13" s="38">
        <f>jan!H13</f>
        <v>6738995.9438067228</v>
      </c>
      <c r="J13" s="38">
        <f t="shared" si="4"/>
        <v>-1943611.140741419</v>
      </c>
      <c r="M13" s="24"/>
    </row>
    <row r="14" spans="1:13" x14ac:dyDescent="0.2">
      <c r="A14" s="11">
        <v>7</v>
      </c>
      <c r="B14" s="16" t="s">
        <v>48</v>
      </c>
      <c r="C14" s="13">
        <v>168646</v>
      </c>
      <c r="D14" s="36">
        <v>247048</v>
      </c>
      <c r="E14" s="34">
        <f t="shared" si="0"/>
        <v>682.64466824260876</v>
      </c>
      <c r="F14" s="15">
        <f t="shared" si="1"/>
        <v>0.87874787972647039</v>
      </c>
      <c r="G14" s="34">
        <f t="shared" si="2"/>
        <v>82.419088468413733</v>
      </c>
      <c r="H14" s="34">
        <f t="shared" si="3"/>
        <v>20361470.967944674</v>
      </c>
      <c r="I14" s="38">
        <f>jan!H14</f>
        <v>15331616.919158727</v>
      </c>
      <c r="J14" s="38">
        <f t="shared" si="4"/>
        <v>5029854.0487859473</v>
      </c>
      <c r="M14" s="24"/>
    </row>
    <row r="15" spans="1:13" x14ac:dyDescent="0.2">
      <c r="A15" s="11">
        <v>8</v>
      </c>
      <c r="B15" s="16" t="s">
        <v>49</v>
      </c>
      <c r="C15" s="13">
        <v>128407</v>
      </c>
      <c r="D15" s="36">
        <v>173307</v>
      </c>
      <c r="E15" s="34">
        <f t="shared" si="0"/>
        <v>740.92217856174307</v>
      </c>
      <c r="F15" s="15">
        <f t="shared" si="1"/>
        <v>0.95376675998889782</v>
      </c>
      <c r="G15" s="34">
        <f t="shared" si="2"/>
        <v>31.426266939171214</v>
      </c>
      <c r="H15" s="34">
        <f t="shared" si="3"/>
        <v>5446392.044426946</v>
      </c>
      <c r="I15" s="38">
        <f>jan!H15</f>
        <v>12090943.423580205</v>
      </c>
      <c r="J15" s="38">
        <f t="shared" si="4"/>
        <v>-6644551.3791532591</v>
      </c>
      <c r="M15" s="24"/>
    </row>
    <row r="16" spans="1:13" x14ac:dyDescent="0.2">
      <c r="A16" s="11">
        <v>9</v>
      </c>
      <c r="B16" s="16" t="s">
        <v>50</v>
      </c>
      <c r="C16" s="13">
        <v>80412</v>
      </c>
      <c r="D16" s="36">
        <v>116673</v>
      </c>
      <c r="E16" s="34">
        <f t="shared" si="0"/>
        <v>689.20830012085059</v>
      </c>
      <c r="F16" s="15">
        <f t="shared" si="1"/>
        <v>0.88719704495786167</v>
      </c>
      <c r="G16" s="34">
        <f t="shared" si="2"/>
        <v>76.675910574952127</v>
      </c>
      <c r="H16" s="34">
        <f t="shared" si="3"/>
        <v>8946008.5145113897</v>
      </c>
      <c r="I16" s="38">
        <f>jan!H16</f>
        <v>11643319.344050575</v>
      </c>
      <c r="J16" s="38">
        <f t="shared" si="4"/>
        <v>-2697310.8295391854</v>
      </c>
      <c r="M16" s="24"/>
    </row>
    <row r="17" spans="1:13" x14ac:dyDescent="0.2">
      <c r="A17" s="11">
        <v>10</v>
      </c>
      <c r="B17" s="16" t="s">
        <v>51</v>
      </c>
      <c r="C17" s="13">
        <v>126761</v>
      </c>
      <c r="D17" s="36">
        <v>184116</v>
      </c>
      <c r="E17" s="34">
        <f t="shared" si="0"/>
        <v>688.48443372656368</v>
      </c>
      <c r="F17" s="15">
        <f t="shared" si="1"/>
        <v>0.88626523359423903</v>
      </c>
      <c r="G17" s="34">
        <f t="shared" si="2"/>
        <v>77.309293669953178</v>
      </c>
      <c r="H17" s="34">
        <f t="shared" si="3"/>
        <v>14233877.913337098</v>
      </c>
      <c r="I17" s="38">
        <f>jan!H17</f>
        <v>16203299.462808149</v>
      </c>
      <c r="J17" s="38">
        <f t="shared" si="4"/>
        <v>-1969421.5494710505</v>
      </c>
      <c r="M17" s="24"/>
    </row>
    <row r="18" spans="1:13" x14ac:dyDescent="0.2">
      <c r="A18" s="11">
        <v>11</v>
      </c>
      <c r="B18" s="16" t="s">
        <v>52</v>
      </c>
      <c r="C18" s="13">
        <v>397475</v>
      </c>
      <c r="D18" s="36">
        <v>472024</v>
      </c>
      <c r="E18" s="34">
        <f t="shared" si="0"/>
        <v>842.06523397115404</v>
      </c>
      <c r="F18" s="15">
        <f t="shared" si="1"/>
        <v>1.0839651627961537</v>
      </c>
      <c r="G18" s="34">
        <f t="shared" si="2"/>
        <v>-57.073906544063391</v>
      </c>
      <c r="H18" s="34">
        <f t="shared" si="3"/>
        <v>-26940253.662554979</v>
      </c>
      <c r="I18" s="38">
        <f>jan!H18</f>
        <v>-31779979.398137305</v>
      </c>
      <c r="J18" s="38">
        <f t="shared" si="4"/>
        <v>4839725.7355823256</v>
      </c>
      <c r="M18" s="24"/>
    </row>
    <row r="19" spans="1:13" x14ac:dyDescent="0.2">
      <c r="A19" s="11">
        <v>12</v>
      </c>
      <c r="B19" s="16" t="s">
        <v>53</v>
      </c>
      <c r="C19" s="13">
        <v>408383</v>
      </c>
      <c r="D19" s="36">
        <v>519963</v>
      </c>
      <c r="E19" s="34">
        <f t="shared" si="0"/>
        <v>785.40780786325183</v>
      </c>
      <c r="F19" s="15">
        <f t="shared" si="1"/>
        <v>1.0110317680459235</v>
      </c>
      <c r="G19" s="34">
        <f t="shared" si="2"/>
        <v>-7.4986586996489564</v>
      </c>
      <c r="H19" s="34">
        <f t="shared" si="3"/>
        <v>-3899025.0734455702</v>
      </c>
      <c r="I19" s="38">
        <f>jan!H19</f>
        <v>-3943052.3313828325</v>
      </c>
      <c r="J19" s="38">
        <f t="shared" si="4"/>
        <v>44027.2579372623</v>
      </c>
      <c r="M19" s="24"/>
    </row>
    <row r="20" spans="1:13" x14ac:dyDescent="0.2">
      <c r="A20" s="11">
        <v>14</v>
      </c>
      <c r="B20" s="16" t="s">
        <v>54</v>
      </c>
      <c r="C20" s="13">
        <v>91608</v>
      </c>
      <c r="D20" s="36">
        <v>110266</v>
      </c>
      <c r="E20" s="34">
        <f t="shared" si="0"/>
        <v>830.79099631799465</v>
      </c>
      <c r="F20" s="15">
        <f t="shared" si="1"/>
        <v>1.0694521769132477</v>
      </c>
      <c r="G20" s="34">
        <f t="shared" si="2"/>
        <v>-47.208948597548925</v>
      </c>
      <c r="H20" s="34">
        <f t="shared" si="3"/>
        <v>-5205541.9260573294</v>
      </c>
      <c r="I20" s="38">
        <f>jan!H20</f>
        <v>3802749.8632166898</v>
      </c>
      <c r="J20" s="38">
        <f t="shared" si="4"/>
        <v>-9008291.7892740183</v>
      </c>
      <c r="M20" s="24"/>
    </row>
    <row r="21" spans="1:13" x14ac:dyDescent="0.2">
      <c r="A21" s="11">
        <v>15</v>
      </c>
      <c r="B21" s="16" t="s">
        <v>55</v>
      </c>
      <c r="C21" s="13">
        <v>203352</v>
      </c>
      <c r="D21" s="36">
        <v>266274</v>
      </c>
      <c r="E21" s="34">
        <f t="shared" si="0"/>
        <v>763.69454021045988</v>
      </c>
      <c r="F21" s="15">
        <f t="shared" si="1"/>
        <v>0.98308093388655793</v>
      </c>
      <c r="G21" s="34">
        <f t="shared" si="2"/>
        <v>11.500450496544005</v>
      </c>
      <c r="H21" s="34">
        <f t="shared" si="3"/>
        <v>3062270.9555167584</v>
      </c>
      <c r="I21" s="38">
        <f>jan!H21</f>
        <v>3515303.6233123629</v>
      </c>
      <c r="J21" s="38">
        <f t="shared" si="4"/>
        <v>-453032.66779560456</v>
      </c>
      <c r="M21" s="24"/>
    </row>
    <row r="22" spans="1:13" x14ac:dyDescent="0.2">
      <c r="A22" s="11">
        <v>16</v>
      </c>
      <c r="B22" s="16" t="s">
        <v>56</v>
      </c>
      <c r="C22" s="13">
        <v>236664</v>
      </c>
      <c r="D22" s="36">
        <v>317363</v>
      </c>
      <c r="E22" s="34">
        <f t="shared" si="0"/>
        <v>745.72020052747166</v>
      </c>
      <c r="F22" s="15">
        <f t="shared" si="1"/>
        <v>0.95994310886468892</v>
      </c>
      <c r="G22" s="34">
        <f t="shared" si="2"/>
        <v>27.227997719158694</v>
      </c>
      <c r="H22" s="34">
        <f t="shared" si="3"/>
        <v>8641159.0401453599</v>
      </c>
      <c r="I22" s="38">
        <f>jan!H22</f>
        <v>5731660.5308076544</v>
      </c>
      <c r="J22" s="38">
        <f t="shared" si="4"/>
        <v>2909498.5093377056</v>
      </c>
      <c r="M22" s="24"/>
    </row>
    <row r="23" spans="1:13" x14ac:dyDescent="0.2">
      <c r="A23" s="11">
        <v>17</v>
      </c>
      <c r="B23" s="16" t="s">
        <v>57</v>
      </c>
      <c r="C23" s="13">
        <v>87011</v>
      </c>
      <c r="D23" s="36">
        <v>137233</v>
      </c>
      <c r="E23" s="34">
        <f t="shared" si="0"/>
        <v>634.03846013713905</v>
      </c>
      <c r="F23" s="15">
        <f t="shared" si="1"/>
        <v>0.81617857493107249</v>
      </c>
      <c r="G23" s="34">
        <f t="shared" si="2"/>
        <v>124.94952056069972</v>
      </c>
      <c r="H23" s="34">
        <f t="shared" si="3"/>
        <v>17147197.555106506</v>
      </c>
      <c r="I23" s="38">
        <f>jan!H23</f>
        <v>16020931.256949706</v>
      </c>
      <c r="J23" s="38">
        <f t="shared" si="4"/>
        <v>1126266.2981567997</v>
      </c>
      <c r="M23" s="24"/>
    </row>
    <row r="24" spans="1:13" x14ac:dyDescent="0.2">
      <c r="A24" s="11">
        <v>18</v>
      </c>
      <c r="B24" s="16" t="s">
        <v>58</v>
      </c>
      <c r="C24" s="13">
        <v>183221</v>
      </c>
      <c r="D24" s="36">
        <v>242866</v>
      </c>
      <c r="E24" s="34">
        <f t="shared" si="0"/>
        <v>754.41189791901706</v>
      </c>
      <c r="F24" s="15">
        <f t="shared" si="1"/>
        <v>0.97113166860794053</v>
      </c>
      <c r="G24" s="34">
        <f t="shared" si="2"/>
        <v>19.622762501556466</v>
      </c>
      <c r="H24" s="34">
        <f t="shared" si="3"/>
        <v>4765701.8377030129</v>
      </c>
      <c r="I24" s="38">
        <f>jan!H24</f>
        <v>11737248.873451337</v>
      </c>
      <c r="J24" s="38">
        <f t="shared" si="4"/>
        <v>-6971547.0357483244</v>
      </c>
      <c r="M24" s="24"/>
    </row>
    <row r="25" spans="1:13" x14ac:dyDescent="0.2">
      <c r="A25" s="11">
        <v>19</v>
      </c>
      <c r="B25" s="16" t="s">
        <v>59</v>
      </c>
      <c r="C25" s="13">
        <v>126600</v>
      </c>
      <c r="D25" s="36">
        <v>165632</v>
      </c>
      <c r="E25" s="34">
        <f t="shared" si="0"/>
        <v>764.34505409582687</v>
      </c>
      <c r="F25" s="15">
        <f t="shared" si="1"/>
        <v>0.98391832077917141</v>
      </c>
      <c r="G25" s="34">
        <f t="shared" si="2"/>
        <v>10.931250846847888</v>
      </c>
      <c r="H25" s="34">
        <f t="shared" si="3"/>
        <v>1810564.9402651093</v>
      </c>
      <c r="I25" s="38">
        <f>jan!H25</f>
        <v>1174186.7878068243</v>
      </c>
      <c r="J25" s="38">
        <f t="shared" si="4"/>
        <v>636378.15245828498</v>
      </c>
      <c r="M25" s="24"/>
    </row>
    <row r="26" spans="1:13" x14ac:dyDescent="0.2">
      <c r="A26" s="11">
        <v>20</v>
      </c>
      <c r="B26" s="16" t="s">
        <v>60</v>
      </c>
      <c r="C26" s="13">
        <v>56352</v>
      </c>
      <c r="D26" s="36">
        <v>76149</v>
      </c>
      <c r="E26" s="34">
        <f t="shared" si="0"/>
        <v>740.02284993893556</v>
      </c>
      <c r="F26" s="15">
        <f>IF(ISNUMBER(C26),E26/E$28,"")</f>
        <v>0.95260908139381861</v>
      </c>
      <c r="G26" s="34">
        <f t="shared" si="2"/>
        <v>32.213179484127778</v>
      </c>
      <c r="H26" s="34">
        <f t="shared" si="3"/>
        <v>2453001.4045368461</v>
      </c>
      <c r="I26" s="38">
        <f>jan!H26</f>
        <v>2118779.3071671021</v>
      </c>
      <c r="J26" s="38">
        <f t="shared" si="4"/>
        <v>334222.09736974398</v>
      </c>
      <c r="M26" s="24"/>
    </row>
    <row r="27" spans="1:13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3" ht="13.5" thickBot="1" x14ac:dyDescent="0.25">
      <c r="A28" s="20"/>
      <c r="B28" s="20" t="s">
        <v>8</v>
      </c>
      <c r="C28" s="31">
        <f>IF(ISNUMBER(C26),SUM(C8:C26),"")</f>
        <v>4084860</v>
      </c>
      <c r="D28" s="35">
        <f>IF(ISNUMBER(D26),SUM(D8:D26),"")</f>
        <v>5258317</v>
      </c>
      <c r="E28" s="35">
        <f t="shared" si="0"/>
        <v>776.83791220651017</v>
      </c>
      <c r="F28" s="22">
        <f>IF(ISNUMBER(E28),E28/E$28,"")</f>
        <v>1</v>
      </c>
      <c r="G28" s="35"/>
      <c r="H28" s="35">
        <f>IF(ISNUMBER(H26),SUM(H8:H26),"")</f>
        <v>-7.3108822107315063E-8</v>
      </c>
      <c r="I28" s="21">
        <f>jan!H28</f>
        <v>-1.2014061212539673E-7</v>
      </c>
      <c r="J28" s="21">
        <f t="shared" si="4"/>
        <v>4.7031790018081665E-8</v>
      </c>
    </row>
    <row r="29" spans="1:13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1</vt:i4>
      </vt:variant>
    </vt:vector>
  </HeadingPairs>
  <TitlesOfParts>
    <vt:vector size="11" baseType="lpstr">
      <vt:lpstr>jan-des</vt:lpstr>
      <vt:lpstr>jan-nov</vt:lpstr>
      <vt:lpstr>jan-sep</vt:lpstr>
      <vt:lpstr>jan-aug</vt:lpstr>
      <vt:lpstr>jan-jul</vt:lpstr>
      <vt:lpstr>jan-mai</vt:lpstr>
      <vt:lpstr>jan-apr</vt:lpstr>
      <vt:lpstr>jan-mar</vt:lpstr>
      <vt:lpstr>jan-feb</vt:lpstr>
      <vt:lpstr>jan</vt:lpstr>
      <vt:lpstr>'jan-feb'!Utskriftstitler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2013-09-25T10:13:34Z</cp:lastPrinted>
  <dcterms:created xsi:type="dcterms:W3CDTF">2012-02-27T18:26:41Z</dcterms:created>
  <dcterms:modified xsi:type="dcterms:W3CDTF">2018-01-18T07:37:33Z</dcterms:modified>
</cp:coreProperties>
</file>